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21-22\__Ready for Review\"/>
    </mc:Choice>
  </mc:AlternateContent>
  <bookViews>
    <workbookView xWindow="0" yWindow="0" windowWidth="19608" windowHeight="13860"/>
  </bookViews>
  <sheets>
    <sheet name="Departmental Data Majors" sheetId="1" r:id="rId1"/>
  </sheets>
  <definedNames>
    <definedName name="_xlnm.Print_Area" localSheetId="0">'Departmental Data Majors'!$A$1:$I$164</definedName>
  </definedNames>
  <calcPr calcId="162913"/>
</workbook>
</file>

<file path=xl/calcChain.xml><?xml version="1.0" encoding="utf-8"?>
<calcChain xmlns="http://schemas.openxmlformats.org/spreadsheetml/2006/main">
  <c r="H116" i="1" l="1"/>
  <c r="D115" i="1"/>
  <c r="D28" i="1"/>
  <c r="F138" i="1" l="1"/>
  <c r="F99" i="1"/>
  <c r="F23" i="1"/>
  <c r="E76" i="1" l="1"/>
  <c r="E107" i="1" l="1"/>
  <c r="E100" i="1"/>
  <c r="E86" i="1"/>
  <c r="E24" i="1"/>
  <c r="F115" i="1"/>
  <c r="F106" i="1"/>
  <c r="F105" i="1"/>
  <c r="F104" i="1"/>
  <c r="F103" i="1"/>
  <c r="F98" i="1"/>
  <c r="F97" i="1"/>
  <c r="F96" i="1"/>
  <c r="F95" i="1"/>
  <c r="F94" i="1"/>
  <c r="F93" i="1"/>
  <c r="F92" i="1"/>
  <c r="F91" i="1"/>
  <c r="F90" i="1"/>
  <c r="F89" i="1"/>
  <c r="F85" i="1"/>
  <c r="F84" i="1"/>
  <c r="F83" i="1"/>
  <c r="F82" i="1"/>
  <c r="F81" i="1"/>
  <c r="F80" i="1"/>
  <c r="F75" i="1"/>
  <c r="F74" i="1"/>
  <c r="F73" i="1"/>
  <c r="F72" i="1"/>
  <c r="F71" i="1"/>
  <c r="F70" i="1"/>
  <c r="F69" i="1"/>
  <c r="F68" i="1"/>
  <c r="F67" i="1"/>
  <c r="F66" i="1"/>
  <c r="F56" i="1"/>
  <c r="F55" i="1"/>
  <c r="F54" i="1"/>
  <c r="F53" i="1"/>
  <c r="F52" i="1"/>
  <c r="F51" i="1"/>
  <c r="F50" i="1"/>
  <c r="F49" i="1"/>
  <c r="F48" i="1"/>
  <c r="F44" i="1"/>
  <c r="F43" i="1"/>
  <c r="F42" i="1"/>
  <c r="F41" i="1"/>
  <c r="F40" i="1"/>
  <c r="F39" i="1"/>
  <c r="F38" i="1"/>
  <c r="F37" i="1"/>
  <c r="F33" i="1"/>
  <c r="F32" i="1"/>
  <c r="F31" i="1"/>
  <c r="F30" i="1"/>
  <c r="F29" i="1"/>
  <c r="F28" i="1"/>
  <c r="F27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24" i="1"/>
  <c r="D45" i="1"/>
  <c r="E45" i="1"/>
  <c r="D57" i="1"/>
  <c r="E57" i="1"/>
  <c r="D86" i="1"/>
  <c r="D100" i="1"/>
  <c r="D107" i="1"/>
  <c r="H107" i="1"/>
  <c r="H100" i="1"/>
  <c r="H86" i="1"/>
  <c r="G132" i="1"/>
  <c r="G134" i="1" s="1"/>
  <c r="G140" i="1" s="1"/>
  <c r="H132" i="1"/>
  <c r="H57" i="1"/>
  <c r="H45" i="1"/>
  <c r="H34" i="1"/>
  <c r="H24" i="1"/>
  <c r="E34" i="1"/>
  <c r="D34" i="1"/>
  <c r="F24" i="1" l="1"/>
  <c r="F45" i="1"/>
  <c r="F76" i="1"/>
  <c r="F57" i="1"/>
  <c r="F34" i="1"/>
  <c r="D76" i="1"/>
  <c r="H76" i="1"/>
  <c r="E116" i="1"/>
  <c r="D116" i="1"/>
  <c r="F107" i="1"/>
  <c r="F86" i="1"/>
  <c r="F100" i="1"/>
  <c r="H134" i="1" l="1"/>
  <c r="H140" i="1" s="1"/>
  <c r="D134" i="1"/>
  <c r="D140" i="1" s="1"/>
  <c r="F116" i="1"/>
  <c r="F134" i="1" s="1"/>
  <c r="F140" i="1" s="1"/>
  <c r="E134" i="1"/>
  <c r="E140" i="1" s="1"/>
</calcChain>
</file>

<file path=xl/comments1.xml><?xml version="1.0" encoding="utf-8"?>
<comments xmlns="http://schemas.openxmlformats.org/spreadsheetml/2006/main">
  <authors>
    <author>Dobbe, Nadine K [I RES]</author>
  </authors>
  <commentList>
    <comment ref="A20" authorId="0" shapeId="0">
      <text>
        <r>
          <rPr>
            <b/>
            <sz val="9"/>
            <color indexed="81"/>
            <rFont val="Tahoma"/>
            <charset val="1"/>
          </rPr>
          <t>Includes Microbiology--
F20: 114 UG 1st Major; 8 UG 2nd Major; 0 Grad</t>
        </r>
      </text>
    </comment>
    <comment ref="D23" authorId="0" shapeId="0">
      <text>
        <r>
          <rPr>
            <sz val="8"/>
            <color indexed="81"/>
            <rFont val="Tahoma"/>
            <family val="2"/>
          </rPr>
          <t>includes Global Resource Systems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includes Actuarial Science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Includes Management Information Systems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includes Entrepreneurship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 xml:space="preserve">includes Business Administration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 xml:space="preserve">includes Business Administration
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 xml:space="preserve">includes Systems Engineering
</t>
        </r>
      </text>
    </comment>
    <comment ref="A68" authorId="0" shapeId="0">
      <text>
        <r>
          <rPr>
            <b/>
            <sz val="9"/>
            <color indexed="81"/>
            <rFont val="Tahoma"/>
            <family val="2"/>
          </rPr>
          <t>includes Pre-Early Childcare Ed &amp; Programming and Early Childcare Ed &amp; Programming majors</t>
        </r>
      </text>
    </comment>
    <comment ref="A85" authorId="0" shapeId="0">
      <text>
        <r>
          <rPr>
            <b/>
            <sz val="9"/>
            <color indexed="81"/>
            <rFont val="Tahoma"/>
            <charset val="1"/>
          </rPr>
          <t xml:space="preserve">includes Anthropology and International Studies
</t>
        </r>
      </text>
    </comment>
    <comment ref="A106" authorId="0" shapeId="0">
      <text>
        <r>
          <rPr>
            <b/>
            <sz val="9"/>
            <color indexed="81"/>
            <rFont val="Tahoma"/>
            <charset val="1"/>
          </rPr>
          <t>includes Criminal Justice</t>
        </r>
      </text>
    </comment>
    <comment ref="A115" authorId="0" shapeId="0">
      <text>
        <r>
          <rPr>
            <b/>
            <sz val="9"/>
            <color indexed="81"/>
            <rFont val="Tahoma"/>
            <family val="2"/>
          </rPr>
          <t xml:space="preserve">Includes Women's and Gender Studies and Data Science majors
</t>
        </r>
      </text>
    </comment>
    <comment ref="E138" authorId="0" shapeId="0">
      <text>
        <r>
          <rPr>
            <b/>
            <sz val="9"/>
            <color indexed="81"/>
            <rFont val="Tahoma"/>
            <family val="2"/>
          </rPr>
          <t xml:space="preserve">Environmental Studies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<sst xmlns="http://schemas.openxmlformats.org/spreadsheetml/2006/main" count="150" uniqueCount="130">
  <si>
    <t>GRADUATE</t>
  </si>
  <si>
    <t>Agriculture and Life Sciences</t>
  </si>
  <si>
    <t>Ag/Biosystems Engr</t>
  </si>
  <si>
    <t>Ag Education/Studies</t>
  </si>
  <si>
    <t>Agronomy</t>
  </si>
  <si>
    <t>Animal Science</t>
  </si>
  <si>
    <t>Bioch/Bioph Molc Biol</t>
  </si>
  <si>
    <t>Ecol Evol/Org Biol</t>
  </si>
  <si>
    <t>Economics</t>
  </si>
  <si>
    <t>Entomology</t>
  </si>
  <si>
    <t>Food Sci/Human Nutr</t>
  </si>
  <si>
    <t>Gen Dvmt/Cell Biol</t>
  </si>
  <si>
    <t>Horticulture</t>
  </si>
  <si>
    <t>Nat Res Ecol &amp; Mgmt</t>
  </si>
  <si>
    <t>Plant Path &amp; Micro</t>
  </si>
  <si>
    <t>Sociology</t>
  </si>
  <si>
    <t>Biology Majors</t>
  </si>
  <si>
    <t>Agriculture – General</t>
  </si>
  <si>
    <t xml:space="preserve">  Agriculture Total</t>
  </si>
  <si>
    <t>Business</t>
  </si>
  <si>
    <t>Accounting</t>
  </si>
  <si>
    <t>Finance</t>
  </si>
  <si>
    <t>Marketing</t>
  </si>
  <si>
    <t>Business – General</t>
  </si>
  <si>
    <t xml:space="preserve">  Business Total</t>
  </si>
  <si>
    <t>Design</t>
  </si>
  <si>
    <t>Architecture</t>
  </si>
  <si>
    <t>Community/Region Plan</t>
  </si>
  <si>
    <t>Landscape Architecture</t>
  </si>
  <si>
    <t>Design – General</t>
  </si>
  <si>
    <t xml:space="preserve">  Design Total</t>
  </si>
  <si>
    <t>Engineering</t>
  </si>
  <si>
    <t>Aero Engr/Engr Mech</t>
  </si>
  <si>
    <t>Chem/Bio Engr</t>
  </si>
  <si>
    <t>Civil/Constr/Envir Engr</t>
  </si>
  <si>
    <t>Electr/Computer Engr</t>
  </si>
  <si>
    <t>Indust Manuf/Sys Engr</t>
  </si>
  <si>
    <t>Materials Science/Engr</t>
  </si>
  <si>
    <t>Mechanical Engr</t>
  </si>
  <si>
    <t>Engineering – General</t>
  </si>
  <si>
    <t xml:space="preserve">  Engineering Total</t>
  </si>
  <si>
    <t>Human Sciences</t>
  </si>
  <si>
    <t>App/Events/Hosp Mgmt</t>
  </si>
  <si>
    <t>Human Dvmt/Fam St</t>
  </si>
  <si>
    <t>Kinesiology</t>
  </si>
  <si>
    <t>School of Education</t>
  </si>
  <si>
    <t>Diet/Exercise Majors</t>
  </si>
  <si>
    <t>Pre-Diet/Exercise Majors</t>
  </si>
  <si>
    <t>Human Sci – General</t>
  </si>
  <si>
    <t>Liberal Arts and Sciences</t>
  </si>
  <si>
    <t>Division of Humanities</t>
  </si>
  <si>
    <t>English</t>
  </si>
  <si>
    <t>Greenlee Journ/Comm</t>
  </si>
  <si>
    <t>History</t>
  </si>
  <si>
    <t>Music/Theatre</t>
  </si>
  <si>
    <t>Philosophy/Religious St</t>
  </si>
  <si>
    <t>World Lang/Cultures</t>
  </si>
  <si>
    <t xml:space="preserve">  Humanities Total</t>
  </si>
  <si>
    <t>Chemistry</t>
  </si>
  <si>
    <t>Computer Science</t>
  </si>
  <si>
    <t>Geological/Atmosph Sci</t>
  </si>
  <si>
    <t>Mathematics</t>
  </si>
  <si>
    <t>Physics/Astronomy</t>
  </si>
  <si>
    <t>Statistics</t>
  </si>
  <si>
    <t>Bioinf/Comp Bio Majors</t>
  </si>
  <si>
    <t xml:space="preserve">  Sci Math Total</t>
  </si>
  <si>
    <t>Division of Social Sciences</t>
  </si>
  <si>
    <t>Political Science</t>
  </si>
  <si>
    <t xml:space="preserve">Psychology </t>
  </si>
  <si>
    <t xml:space="preserve">  Social Sci Total</t>
  </si>
  <si>
    <t>Military Sciences</t>
  </si>
  <si>
    <t>Air Force Aerospace St</t>
  </si>
  <si>
    <t>Military Science/Tactics</t>
  </si>
  <si>
    <t>Naval Science/Tactics</t>
  </si>
  <si>
    <t xml:space="preserve">  Military Sci Total</t>
  </si>
  <si>
    <t>Lib Arts/Sci – Gen</t>
  </si>
  <si>
    <t>Veterinary Medicine</t>
  </si>
  <si>
    <t>Veterinary Medicine (D.V.M. Program)</t>
  </si>
  <si>
    <t>Biomedical Sciences</t>
  </si>
  <si>
    <t>Vet Diag/Prod An Med</t>
  </si>
  <si>
    <t>Vet Micro/Prev Med</t>
  </si>
  <si>
    <t>Vet Pathology</t>
  </si>
  <si>
    <t>Vet Med – General</t>
  </si>
  <si>
    <t xml:space="preserve">  Vet Medicine Total</t>
  </si>
  <si>
    <t>All Colleges Total</t>
  </si>
  <si>
    <t>Graphic Design</t>
  </si>
  <si>
    <t>Industrial Design</t>
  </si>
  <si>
    <t>Interior Design</t>
  </si>
  <si>
    <t>Interdepartmental Units/
   Graduate Undeclared</t>
  </si>
  <si>
    <t>Art &amp; Visual Culture</t>
  </si>
  <si>
    <t>Division of Science &amp; Mathematics</t>
  </si>
  <si>
    <t>Vet Clinical Sciences</t>
  </si>
  <si>
    <t>DVM</t>
  </si>
  <si>
    <r>
      <rPr>
        <vertAlign val="superscript"/>
        <sz val="10"/>
        <rFont val="Univers 55"/>
      </rPr>
      <t>1</t>
    </r>
    <r>
      <rPr>
        <vertAlign val="superscript"/>
        <sz val="9"/>
        <rFont val="Univers LT Std 55"/>
        <family val="2"/>
      </rPr>
      <t xml:space="preserve"> </t>
    </r>
    <r>
      <rPr>
        <sz val="8"/>
        <rFont val="Univers LT Std 55"/>
        <family val="2"/>
      </rPr>
      <t xml:space="preserve">Data for departments administered by two colleges are shown separately for each administering college.   </t>
    </r>
  </si>
  <si>
    <r>
      <rPr>
        <vertAlign val="superscript"/>
        <sz val="10"/>
        <rFont val="Univers 55"/>
      </rPr>
      <t>2</t>
    </r>
    <r>
      <rPr>
        <sz val="8"/>
        <rFont val="Univers LT Std 55"/>
        <family val="2"/>
      </rPr>
      <t xml:space="preserve"> Number of undergraduate students enrolled; summarized by the college and/or academic department administering </t>
    </r>
  </si>
  <si>
    <t xml:space="preserve">  the student's primary (1st) Major.</t>
  </si>
  <si>
    <r>
      <rPr>
        <vertAlign val="superscript"/>
        <sz val="10"/>
        <rFont val="Univers 55"/>
      </rPr>
      <t>3</t>
    </r>
    <r>
      <rPr>
        <sz val="8"/>
        <rFont val="Univers LT Std 55"/>
        <family val="2"/>
      </rPr>
      <t xml:space="preserve"> Number of undergraduate students who declared a second (2nd) Major; summarized by the college and/or academic </t>
    </r>
  </si>
  <si>
    <t xml:space="preserve">  department administering the second (2nd) Major.</t>
  </si>
  <si>
    <r>
      <rPr>
        <vertAlign val="superscript"/>
        <sz val="10"/>
        <rFont val="Univers 55"/>
      </rPr>
      <t>4</t>
    </r>
    <r>
      <rPr>
        <sz val="8"/>
        <rFont val="Univers LT Std 55"/>
        <family val="2"/>
      </rPr>
      <t xml:space="preserve"> Total number of students who carried a primary (1st) or second (2nd) Major administered by the specified college </t>
    </r>
  </si>
  <si>
    <t xml:space="preserve">   and/or academic department.</t>
  </si>
  <si>
    <t xml:space="preserve">  Human Sciences Total</t>
  </si>
  <si>
    <t xml:space="preserve">  Liberal Arts and Sciences Total</t>
  </si>
  <si>
    <t xml:space="preserve">  Departments administered by the College of Agriculture and Life Sciences and the College of Liberal Arts and Sciences:</t>
  </si>
  <si>
    <t>Info Systems &amp; Bus Analytics</t>
  </si>
  <si>
    <t>Supply Chain Mgmt</t>
  </si>
  <si>
    <t>Pre-Early Childhood Ed Majors</t>
  </si>
  <si>
    <t>Early Childhood Ed Majors</t>
  </si>
  <si>
    <r>
      <t>COLLEGE/DEPARTMENT</t>
    </r>
    <r>
      <rPr>
        <sz val="9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1</t>
    </r>
  </si>
  <si>
    <r>
      <t>COLLEGE/DEPARTMENT</t>
    </r>
    <r>
      <rPr>
        <b/>
        <sz val="4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1</t>
    </r>
  </si>
  <si>
    <r>
      <t>COLLEGE/DEPARTMENT</t>
    </r>
    <r>
      <rPr>
        <b/>
        <sz val="9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1</t>
    </r>
  </si>
  <si>
    <t>Management and Entrepreneurship</t>
  </si>
  <si>
    <r>
      <rPr>
        <vertAlign val="superscript"/>
        <sz val="10"/>
        <rFont val="Univers 55"/>
      </rPr>
      <t>5</t>
    </r>
    <r>
      <rPr>
        <sz val="8"/>
        <rFont val="Univers LT Std 55"/>
        <family val="2"/>
      </rPr>
      <t xml:space="preserve"> Beginning Fall 2018, all Post Docs are excluded from this table.</t>
    </r>
  </si>
  <si>
    <r>
      <rPr>
        <vertAlign val="superscript"/>
        <sz val="10"/>
        <rFont val="Univers 55"/>
      </rPr>
      <t>6</t>
    </r>
    <r>
      <rPr>
        <sz val="8"/>
        <rFont val="Univers LT Std 55"/>
        <family val="2"/>
      </rPr>
      <t xml:space="preserve"> Beginning Fall 2018, Intensive English Orientation Program (IEOP) students are excluded from this table.</t>
    </r>
  </si>
  <si>
    <r>
      <t xml:space="preserve">University Total </t>
    </r>
    <r>
      <rPr>
        <vertAlign val="superscript"/>
        <sz val="10"/>
        <rFont val="Univers 45 Light"/>
      </rPr>
      <t>5,6</t>
    </r>
  </si>
  <si>
    <t xml:space="preserve">      Food Science and Human Nutrition.</t>
  </si>
  <si>
    <r>
      <rPr>
        <b/>
        <sz val="9"/>
        <rFont val="Univers LT Std 45 Light"/>
        <family val="2"/>
      </rPr>
      <t>1</t>
    </r>
    <r>
      <rPr>
        <b/>
        <sz val="6"/>
        <rFont val="Univers LT Std 45 Light"/>
        <family val="2"/>
      </rPr>
      <t>ST</t>
    </r>
    <r>
      <rPr>
        <b/>
        <sz val="8"/>
        <rFont val="Univers LT Std 45 Light"/>
        <family val="2"/>
      </rPr>
      <t xml:space="preserve"> MAJOR</t>
    </r>
    <r>
      <rPr>
        <b/>
        <sz val="9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2</t>
    </r>
  </si>
  <si>
    <r>
      <rPr>
        <b/>
        <sz val="9"/>
        <rFont val="Univers LT Std 45 Light"/>
        <family val="2"/>
      </rPr>
      <t>2</t>
    </r>
    <r>
      <rPr>
        <b/>
        <sz val="6"/>
        <rFont val="Univers LT Std 45 Light"/>
        <family val="2"/>
      </rPr>
      <t>ND</t>
    </r>
    <r>
      <rPr>
        <b/>
        <sz val="8"/>
        <rFont val="Univers LT Std 45 Light"/>
        <family val="2"/>
      </rPr>
      <t xml:space="preserve"> MAJOR</t>
    </r>
    <r>
      <rPr>
        <b/>
        <sz val="9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3</t>
    </r>
  </si>
  <si>
    <r>
      <rPr>
        <b/>
        <sz val="9"/>
        <rFont val="Univers LT Std 45 Light"/>
        <family val="2"/>
      </rPr>
      <t>1</t>
    </r>
    <r>
      <rPr>
        <b/>
        <sz val="6"/>
        <rFont val="Univers LT Std 45 Light"/>
        <family val="2"/>
      </rPr>
      <t>ST</t>
    </r>
    <r>
      <rPr>
        <b/>
        <sz val="8"/>
        <rFont val="Univers LT Std 45 Light"/>
        <family val="2"/>
      </rPr>
      <t xml:space="preserve"> AND </t>
    </r>
    <r>
      <rPr>
        <b/>
        <sz val="9"/>
        <rFont val="Univers LT Std 45 Light"/>
        <family val="2"/>
      </rPr>
      <t>2</t>
    </r>
    <r>
      <rPr>
        <b/>
        <sz val="6"/>
        <rFont val="Univers LT Std 45 Light"/>
        <family val="2"/>
      </rPr>
      <t>ND</t>
    </r>
    <r>
      <rPr>
        <b/>
        <sz val="8"/>
        <rFont val="Univers LT Std 45 Light"/>
        <family val="2"/>
      </rPr>
      <t xml:space="preserve">
MAJORS</t>
    </r>
    <r>
      <rPr>
        <b/>
        <sz val="4"/>
        <rFont val="Univers LT Std 45 Light"/>
        <family val="2"/>
      </rPr>
      <t xml:space="preserve"> </t>
    </r>
    <r>
      <rPr>
        <vertAlign val="superscript"/>
        <sz val="9"/>
        <rFont val="Univers LT Std 45 Light"/>
        <family val="2"/>
      </rPr>
      <t>4</t>
    </r>
  </si>
  <si>
    <r>
      <t xml:space="preserve">   –––––––––––––––––UNDERGRADUATE</t>
    </r>
    <r>
      <rPr>
        <b/>
        <sz val="8"/>
        <color indexed="8"/>
        <rFont val="Univers LT Std 45 Light"/>
        <family val="2"/>
      </rPr>
      <t>–––––––––––––––––––</t>
    </r>
  </si>
  <si>
    <r>
      <t xml:space="preserve">      –––––––––––––––––UNDERGRADUATE</t>
    </r>
    <r>
      <rPr>
        <b/>
        <sz val="8"/>
        <color indexed="8"/>
        <rFont val="Univers LT Std 45 Light"/>
        <family val="2"/>
      </rPr>
      <t>–––––––––––––––––––</t>
    </r>
  </si>
  <si>
    <t xml:space="preserve">  Department administered by the College of Agriculture and Life Sciences and the College of Engineering: </t>
  </si>
  <si>
    <t xml:space="preserve"> Department administered by the College of Agriculture and Life Sciences and the College of Human Sciences: </t>
  </si>
  <si>
    <t xml:space="preserve">      Biochemistry, Biophysics and Molecular Biology; Economics; Ecology, Evolution and Organismal Biology; Genetics, </t>
  </si>
  <si>
    <t xml:space="preserve">      Development and Cell Biology; and Sociology. </t>
  </si>
  <si>
    <t xml:space="preserve">      Agricultural and Biosystems Engineering. </t>
  </si>
  <si>
    <t>Departmental Data within College: Enrollment</t>
  </si>
  <si>
    <t>Office of Institutional Research (Source: ISU eData warehouse; Office of the Registrar)</t>
  </si>
  <si>
    <t>Fall 2021</t>
  </si>
  <si>
    <t>Fall 2021, continued</t>
  </si>
  <si>
    <t>Last Updated:  1/19/2022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</si>
</sst>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?,??0"/>
    <numFmt numFmtId="165" formatCode="??0"/>
    <numFmt numFmtId="166" formatCode="??,??0"/>
    <numFmt numFmtId="167" formatCode="?,??0"/>
  </numFmts>
  <fonts count="55">
    <font>
      <sz val="10"/>
      <name val="Univers 55"/>
      <family val="2"/>
    </font>
    <font>
      <sz val="7"/>
      <name val="Univers 55"/>
      <family val="2"/>
    </font>
    <font>
      <sz val="7"/>
      <color indexed="10"/>
      <name val="Univers 55"/>
      <family val="2"/>
    </font>
    <font>
      <b/>
      <sz val="14"/>
      <name val="Univers 55"/>
      <family val="2"/>
    </font>
    <font>
      <sz val="14"/>
      <color indexed="10"/>
      <name val="Univers 75 Black"/>
    </font>
    <font>
      <i/>
      <sz val="10"/>
      <name val="Berkeley"/>
      <family val="1"/>
    </font>
    <font>
      <sz val="7"/>
      <color indexed="10"/>
      <name val="Univers 75 Black"/>
    </font>
    <font>
      <i/>
      <sz val="8"/>
      <name val="Berkeley"/>
      <family val="1"/>
    </font>
    <font>
      <sz val="8"/>
      <color indexed="10"/>
      <name val="Univers 75 Black"/>
    </font>
    <font>
      <sz val="8"/>
      <name val="Univers 55"/>
      <family val="2"/>
    </font>
    <font>
      <b/>
      <sz val="8"/>
      <color indexed="10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8"/>
      <color indexed="10"/>
      <name val="Univers 55"/>
      <family val="2"/>
    </font>
    <font>
      <b/>
      <sz val="8"/>
      <color indexed="10"/>
      <name val="Univers 45 Light"/>
      <family val="2"/>
    </font>
    <font>
      <sz val="8"/>
      <color indexed="10"/>
      <name val="Univers 65 Bold"/>
    </font>
    <font>
      <sz val="8"/>
      <name val="Univers 65 Bold"/>
    </font>
    <font>
      <sz val="8"/>
      <name val="Univers 45 Light"/>
      <family val="2"/>
    </font>
    <font>
      <sz val="9"/>
      <name val="Univers 55"/>
      <family val="2"/>
    </font>
    <font>
      <sz val="10"/>
      <color indexed="10"/>
      <name val="Berkeley Italic"/>
    </font>
    <font>
      <sz val="8"/>
      <color indexed="10"/>
      <name val="Berkeley Italic"/>
    </font>
    <font>
      <sz val="8"/>
      <name val="Berkeley Italic"/>
    </font>
    <font>
      <sz val="9"/>
      <color indexed="10"/>
      <name val="Univers 55"/>
      <family val="2"/>
    </font>
    <font>
      <b/>
      <sz val="9"/>
      <color indexed="81"/>
      <name val="Tahoma"/>
      <family val="2"/>
    </font>
    <font>
      <b/>
      <sz val="8"/>
      <color theme="1"/>
      <name val="Univers 45 Light"/>
      <family val="2"/>
    </font>
    <font>
      <sz val="8"/>
      <color theme="1"/>
      <name val="Univers 65 Bold"/>
    </font>
    <font>
      <vertAlign val="superscript"/>
      <sz val="9"/>
      <color theme="1"/>
      <name val="Univers 55"/>
      <family val="2"/>
    </font>
    <font>
      <sz val="9"/>
      <color theme="1"/>
      <name val="Univers 55"/>
      <family val="2"/>
    </font>
    <font>
      <sz val="8"/>
      <color theme="0"/>
      <name val="Univers 55"/>
      <family val="2"/>
    </font>
    <font>
      <sz val="8"/>
      <color theme="1"/>
      <name val="Univers 55"/>
      <family val="2"/>
    </font>
    <font>
      <b/>
      <sz val="9"/>
      <name val="Univers 45 Light"/>
      <family val="2"/>
    </font>
    <font>
      <sz val="8"/>
      <color indexed="81"/>
      <name val="Tahoma"/>
      <family val="2"/>
    </font>
    <font>
      <sz val="10"/>
      <color theme="1"/>
      <name val="Univers 55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vertAlign val="superscript"/>
      <sz val="10"/>
      <name val="Univers 55"/>
    </font>
    <font>
      <b/>
      <sz val="8"/>
      <name val="Univers LT Std 45 Light"/>
      <family val="2"/>
    </font>
    <font>
      <b/>
      <sz val="8"/>
      <color indexed="8"/>
      <name val="Univers LT Std 45 Light"/>
      <family val="2"/>
    </font>
    <font>
      <b/>
      <sz val="10"/>
      <name val="Univers 45 Light"/>
      <family val="2"/>
    </font>
    <font>
      <sz val="10"/>
      <color indexed="10"/>
      <name val="Univers 55"/>
      <family val="2"/>
    </font>
    <font>
      <b/>
      <sz val="10"/>
      <color indexed="10"/>
      <name val="Univers 45 Light"/>
      <family val="2"/>
    </font>
    <font>
      <vertAlign val="superscript"/>
      <sz val="10"/>
      <name val="Univers 45 Light"/>
    </font>
    <font>
      <sz val="8"/>
      <name val="Univers 45 Light"/>
    </font>
    <font>
      <i/>
      <sz val="9"/>
      <name val="Berkeley"/>
      <family val="1"/>
    </font>
    <font>
      <vertAlign val="superscript"/>
      <sz val="9"/>
      <name val="Univers LT Std 45 Light"/>
      <family val="2"/>
    </font>
    <font>
      <b/>
      <sz val="8"/>
      <color indexed="10"/>
      <name val="Univers LT Std 45 Light"/>
      <family val="2"/>
    </font>
    <font>
      <sz val="8"/>
      <name val="Univers LT Std 45 Light"/>
      <family val="2"/>
    </font>
    <font>
      <b/>
      <sz val="4"/>
      <name val="Univers LT Std 45 Light"/>
      <family val="2"/>
    </font>
    <font>
      <b/>
      <sz val="9"/>
      <name val="Univers LT Std 45 Light"/>
      <family val="2"/>
    </font>
    <font>
      <sz val="9"/>
      <name val="Univers LT Std 45 Light"/>
      <family val="2"/>
    </font>
    <font>
      <sz val="8"/>
      <name val="Univers 55"/>
    </font>
    <font>
      <b/>
      <sz val="9"/>
      <color indexed="81"/>
      <name val="Tahoma"/>
      <charset val="1"/>
    </font>
    <font>
      <b/>
      <sz val="6"/>
      <name val="Univers LT Std 45 Light"/>
      <family val="2"/>
    </font>
    <font>
      <sz val="8"/>
      <color theme="1"/>
      <name val="Univers 55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165" fontId="6" fillId="2" borderId="0" xfId="0" applyNumberFormat="1" applyFont="1" applyFill="1" applyBorder="1" applyAlignment="1"/>
    <xf numFmtId="0" fontId="9" fillId="0" borderId="0" xfId="0" applyFont="1"/>
    <xf numFmtId="0" fontId="10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/>
    <xf numFmtId="164" fontId="10" fillId="2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3" fillId="2" borderId="0" xfId="0" applyFont="1" applyFill="1" applyBorder="1" applyAlignment="1"/>
    <xf numFmtId="166" fontId="13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9" fillId="0" borderId="0" xfId="0" applyFont="1" applyBorder="1"/>
    <xf numFmtId="165" fontId="13" fillId="2" borderId="0" xfId="0" applyNumberFormat="1" applyFont="1" applyFill="1" applyBorder="1" applyAlignment="1">
      <alignment horizontal="center"/>
    </xf>
    <xf numFmtId="0" fontId="9" fillId="0" borderId="1" xfId="0" applyFont="1" applyBorder="1"/>
    <xf numFmtId="0" fontId="12" fillId="2" borderId="0" xfId="0" applyFont="1" applyFill="1" applyBorder="1" applyAlignment="1" applyProtection="1"/>
    <xf numFmtId="165" fontId="14" fillId="2" borderId="0" xfId="0" applyNumberFormat="1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center"/>
    </xf>
    <xf numFmtId="166" fontId="13" fillId="2" borderId="0" xfId="0" applyNumberFormat="1" applyFont="1" applyFill="1" applyBorder="1" applyAlignment="1">
      <alignment horizontal="right"/>
    </xf>
    <xf numFmtId="166" fontId="13" fillId="2" borderId="0" xfId="0" applyNumberFormat="1" applyFont="1" applyFill="1" applyBorder="1" applyAlignment="1" applyProtection="1">
      <alignment horizontal="center"/>
    </xf>
    <xf numFmtId="166" fontId="12" fillId="2" borderId="0" xfId="0" applyNumberFormat="1" applyFont="1" applyFill="1" applyBorder="1" applyAlignment="1">
      <alignment horizontal="center"/>
    </xf>
    <xf numFmtId="166" fontId="12" fillId="2" borderId="0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 applyProtection="1"/>
    <xf numFmtId="164" fontId="14" fillId="2" borderId="0" xfId="0" applyNumberFormat="1" applyFont="1" applyFill="1" applyBorder="1" applyAlignment="1"/>
    <xf numFmtId="0" fontId="9" fillId="2" borderId="0" xfId="0" applyFont="1" applyFill="1" applyBorder="1" applyAlignment="1">
      <alignment horizontal="left"/>
    </xf>
    <xf numFmtId="164" fontId="13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right"/>
    </xf>
    <xf numFmtId="166" fontId="13" fillId="2" borderId="0" xfId="0" applyNumberFormat="1" applyFont="1" applyFill="1" applyAlignment="1">
      <alignment horizontal="center"/>
    </xf>
    <xf numFmtId="166" fontId="13" fillId="2" borderId="0" xfId="0" applyNumberFormat="1" applyFont="1" applyFill="1" applyAlignment="1">
      <alignment horizontal="right"/>
    </xf>
    <xf numFmtId="165" fontId="13" fillId="2" borderId="0" xfId="0" applyNumberFormat="1" applyFont="1" applyFill="1" applyAlignment="1">
      <alignment horizontal="center"/>
    </xf>
    <xf numFmtId="164" fontId="13" fillId="2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/>
    <xf numFmtId="166" fontId="14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right"/>
    </xf>
    <xf numFmtId="164" fontId="16" fillId="2" borderId="1" xfId="0" applyNumberFormat="1" applyFont="1" applyFill="1" applyBorder="1" applyAlignment="1" applyProtection="1"/>
    <xf numFmtId="166" fontId="15" fillId="2" borderId="1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/>
    <xf numFmtId="166" fontId="12" fillId="2" borderId="0" xfId="0" applyNumberFormat="1" applyFont="1" applyFill="1" applyBorder="1" applyAlignment="1" applyProtection="1">
      <alignment horizontal="center"/>
    </xf>
    <xf numFmtId="166" fontId="12" fillId="2" borderId="0" xfId="0" applyNumberFormat="1" applyFont="1" applyFill="1" applyBorder="1" applyAlignment="1" applyProtection="1">
      <alignment horizontal="right"/>
    </xf>
    <xf numFmtId="165" fontId="12" fillId="2" borderId="0" xfId="0" applyNumberFormat="1" applyFont="1" applyFill="1" applyBorder="1" applyAlignment="1" applyProtection="1">
      <alignment horizontal="center"/>
    </xf>
    <xf numFmtId="0" fontId="17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166" fontId="15" fillId="2" borderId="1" xfId="0" applyNumberFormat="1" applyFont="1" applyFill="1" applyBorder="1" applyAlignment="1" applyProtection="1">
      <alignment horizontal="center" vertical="center"/>
    </xf>
    <xf numFmtId="166" fontId="16" fillId="2" borderId="1" xfId="0" applyNumberFormat="1" applyFont="1" applyFill="1" applyBorder="1" applyAlignment="1" applyProtection="1">
      <alignment horizontal="center" vertical="center"/>
    </xf>
    <xf numFmtId="166" fontId="16" fillId="2" borderId="1" xfId="0" applyNumberFormat="1" applyFont="1" applyFill="1" applyBorder="1" applyAlignment="1" applyProtection="1">
      <alignment horizontal="right" vertical="center"/>
    </xf>
    <xf numFmtId="165" fontId="16" fillId="2" borderId="1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 applyProtection="1"/>
    <xf numFmtId="166" fontId="15" fillId="2" borderId="0" xfId="0" applyNumberFormat="1" applyFont="1" applyFill="1" applyBorder="1" applyAlignment="1" applyProtection="1">
      <alignment horizontal="center"/>
    </xf>
    <xf numFmtId="165" fontId="15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/>
    <xf numFmtId="0" fontId="21" fillId="2" borderId="0" xfId="0" applyFont="1" applyFill="1" applyAlignment="1"/>
    <xf numFmtId="164" fontId="20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right"/>
    </xf>
    <xf numFmtId="165" fontId="20" fillId="2" borderId="0" xfId="0" applyNumberFormat="1" applyFont="1" applyFill="1" applyBorder="1" applyAlignment="1">
      <alignment horizontal="center"/>
    </xf>
    <xf numFmtId="166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/>
    <xf numFmtId="0" fontId="26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left"/>
    </xf>
    <xf numFmtId="0" fontId="18" fillId="2" borderId="0" xfId="0" applyFont="1" applyFill="1" applyBorder="1" applyAlignment="1"/>
    <xf numFmtId="164" fontId="22" fillId="2" borderId="0" xfId="0" applyNumberFormat="1" applyFont="1" applyFill="1" applyBorder="1" applyAlignment="1">
      <alignment horizontal="center"/>
    </xf>
    <xf numFmtId="164" fontId="22" fillId="2" borderId="0" xfId="0" applyNumberFormat="1" applyFont="1" applyFill="1" applyBorder="1" applyAlignment="1">
      <alignment horizontal="right"/>
    </xf>
    <xf numFmtId="165" fontId="22" fillId="2" borderId="0" xfId="0" applyNumberFormat="1" applyFont="1" applyFill="1" applyBorder="1" applyAlignment="1">
      <alignment horizontal="center"/>
    </xf>
    <xf numFmtId="166" fontId="22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Font="1" applyFill="1" applyBorder="1"/>
    <xf numFmtId="0" fontId="9" fillId="2" borderId="0" xfId="0" applyFont="1" applyFill="1" applyBorder="1" applyAlignment="1" applyProtection="1">
      <alignment vertical="center"/>
    </xf>
    <xf numFmtId="166" fontId="13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/>
    </xf>
    <xf numFmtId="165" fontId="28" fillId="2" borderId="0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vertical="center"/>
    </xf>
    <xf numFmtId="166" fontId="29" fillId="2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165" fontId="14" fillId="2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0" borderId="0" xfId="0" applyFont="1" applyAlignment="1"/>
    <xf numFmtId="167" fontId="30" fillId="2" borderId="0" xfId="0" applyNumberFormat="1" applyFont="1" applyFill="1" applyBorder="1" applyAlignment="1">
      <alignment horizontal="center"/>
    </xf>
    <xf numFmtId="166" fontId="24" fillId="2" borderId="0" xfId="0" applyNumberFormat="1" applyFont="1" applyFill="1" applyBorder="1" applyAlignment="1">
      <alignment horizontal="center"/>
    </xf>
    <xf numFmtId="166" fontId="25" fillId="2" borderId="0" xfId="0" applyNumberFormat="1" applyFont="1" applyFill="1" applyBorder="1" applyAlignment="1" applyProtection="1">
      <alignment horizontal="right"/>
    </xf>
    <xf numFmtId="166" fontId="24" fillId="2" borderId="0" xfId="0" applyNumberFormat="1" applyFont="1" applyFill="1" applyBorder="1" applyAlignment="1">
      <alignment horizontal="right"/>
    </xf>
    <xf numFmtId="167" fontId="9" fillId="0" borderId="0" xfId="0" applyNumberFormat="1" applyFont="1"/>
    <xf numFmtId="166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2" fillId="2" borderId="0" xfId="0" applyNumberFormat="1" applyFont="1" applyFill="1" applyBorder="1" applyAlignment="1">
      <alignment horizontal="right"/>
    </xf>
    <xf numFmtId="166" fontId="12" fillId="3" borderId="0" xfId="0" applyNumberFormat="1" applyFont="1" applyFill="1" applyBorder="1" applyAlignment="1" applyProtection="1">
      <alignment horizontal="center"/>
    </xf>
    <xf numFmtId="166" fontId="12" fillId="2" borderId="2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</xf>
    <xf numFmtId="166" fontId="9" fillId="0" borderId="0" xfId="0" applyNumberFormat="1" applyFont="1"/>
    <xf numFmtId="166" fontId="13" fillId="0" borderId="0" xfId="0" applyNumberFormat="1" applyFont="1" applyFill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4" fontId="19" fillId="2" borderId="0" xfId="0" applyNumberFormat="1" applyFont="1" applyFill="1" applyBorder="1" applyAlignment="1">
      <alignment horizontal="left" vertical="center"/>
    </xf>
    <xf numFmtId="164" fontId="19" fillId="2" borderId="0" xfId="0" applyNumberFormat="1" applyFont="1" applyFill="1" applyBorder="1" applyAlignment="1">
      <alignment horizontal="right" vertical="center"/>
    </xf>
    <xf numFmtId="165" fontId="19" fillId="2" borderId="0" xfId="0" applyNumberFormat="1" applyFont="1" applyFill="1" applyBorder="1" applyAlignment="1">
      <alignment horizontal="left" vertical="center"/>
    </xf>
    <xf numFmtId="166" fontId="19" fillId="2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4" fontId="20" fillId="2" borderId="0" xfId="0" applyNumberFormat="1" applyFont="1" applyFill="1" applyBorder="1" applyAlignment="1">
      <alignment horizontal="left" vertical="center"/>
    </xf>
    <xf numFmtId="164" fontId="20" fillId="2" borderId="0" xfId="0" applyNumberFormat="1" applyFont="1" applyFill="1" applyBorder="1" applyAlignment="1">
      <alignment horizontal="right" vertical="center"/>
    </xf>
    <xf numFmtId="165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33" fillId="2" borderId="0" xfId="0" applyFont="1" applyFill="1" applyBorder="1" applyAlignment="1"/>
    <xf numFmtId="166" fontId="33" fillId="2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>
      <alignment vertical="top"/>
    </xf>
    <xf numFmtId="166" fontId="33" fillId="2" borderId="0" xfId="0" applyNumberFormat="1" applyFont="1" applyFill="1" applyBorder="1" applyAlignment="1">
      <alignment horizontal="center" vertical="top"/>
    </xf>
    <xf numFmtId="164" fontId="12" fillId="2" borderId="0" xfId="0" applyNumberFormat="1" applyFont="1" applyFill="1" applyBorder="1" applyAlignment="1" applyProtection="1">
      <alignment vertical="top"/>
    </xf>
    <xf numFmtId="165" fontId="14" fillId="2" borderId="0" xfId="0" applyNumberFormat="1" applyFont="1" applyFill="1" applyBorder="1" applyAlignment="1" applyProtection="1">
      <alignment horizontal="center" vertical="top"/>
    </xf>
    <xf numFmtId="166" fontId="24" fillId="2" borderId="0" xfId="0" applyNumberFormat="1" applyFont="1" applyFill="1" applyBorder="1" applyAlignment="1">
      <alignment horizontal="center" vertical="top"/>
    </xf>
    <xf numFmtId="166" fontId="24" fillId="2" borderId="0" xfId="0" applyNumberFormat="1" applyFont="1" applyFill="1" applyBorder="1" applyAlignment="1">
      <alignment horizontal="right" vertical="top"/>
    </xf>
    <xf numFmtId="165" fontId="12" fillId="2" borderId="0" xfId="0" applyNumberFormat="1" applyFont="1" applyFill="1" applyBorder="1" applyAlignment="1">
      <alignment horizontal="right" vertical="top"/>
    </xf>
    <xf numFmtId="167" fontId="12" fillId="2" borderId="0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164" fontId="14" fillId="2" borderId="0" xfId="0" applyNumberFormat="1" applyFont="1" applyFill="1" applyBorder="1" applyAlignment="1">
      <alignment vertical="top"/>
    </xf>
    <xf numFmtId="0" fontId="36" fillId="2" borderId="0" xfId="0" applyFont="1" applyFill="1" applyBorder="1" applyAlignment="1">
      <alignment horizontal="center"/>
    </xf>
    <xf numFmtId="0" fontId="30" fillId="2" borderId="1" xfId="0" applyFont="1" applyFill="1" applyBorder="1" applyAlignment="1" applyProtection="1"/>
    <xf numFmtId="0" fontId="12" fillId="2" borderId="1" xfId="0" applyFont="1" applyFill="1" applyBorder="1" applyAlignment="1" applyProtection="1"/>
    <xf numFmtId="166" fontId="13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 applyProtection="1">
      <alignment horizontal="center"/>
    </xf>
    <xf numFmtId="0" fontId="38" fillId="2" borderId="1" xfId="0" applyFont="1" applyFill="1" applyBorder="1" applyAlignment="1" applyProtection="1"/>
    <xf numFmtId="164" fontId="39" fillId="2" borderId="1" xfId="0" applyNumberFormat="1" applyFont="1" applyFill="1" applyBorder="1" applyAlignment="1">
      <alignment horizontal="center"/>
    </xf>
    <xf numFmtId="164" fontId="39" fillId="2" borderId="1" xfId="0" applyNumberFormat="1" applyFont="1" applyFill="1" applyBorder="1" applyAlignment="1">
      <alignment horizontal="right"/>
    </xf>
    <xf numFmtId="165" fontId="39" fillId="2" borderId="1" xfId="0" applyNumberFormat="1" applyFont="1" applyFill="1" applyBorder="1" applyAlignment="1">
      <alignment horizontal="center"/>
    </xf>
    <xf numFmtId="166" fontId="39" fillId="2" borderId="1" xfId="0" applyNumberFormat="1" applyFont="1" applyFill="1" applyBorder="1" applyAlignment="1" applyProtection="1">
      <alignment horizontal="center"/>
    </xf>
    <xf numFmtId="0" fontId="32" fillId="0" borderId="1" xfId="0" applyFont="1" applyBorder="1"/>
    <xf numFmtId="0" fontId="39" fillId="2" borderId="0" xfId="0" applyFont="1" applyFill="1" applyBorder="1" applyAlignment="1"/>
    <xf numFmtId="0" fontId="0" fillId="0" borderId="0" xfId="0" applyFont="1" applyBorder="1"/>
    <xf numFmtId="166" fontId="39" fillId="2" borderId="1" xfId="0" applyNumberFormat="1" applyFont="1" applyFill="1" applyBorder="1" applyAlignment="1">
      <alignment horizontal="center"/>
    </xf>
    <xf numFmtId="166" fontId="39" fillId="2" borderId="1" xfId="0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38" fillId="2" borderId="4" xfId="0" applyFont="1" applyFill="1" applyBorder="1" applyAlignment="1" applyProtection="1"/>
    <xf numFmtId="166" fontId="39" fillId="2" borderId="4" xfId="0" applyNumberFormat="1" applyFont="1" applyFill="1" applyBorder="1" applyAlignment="1">
      <alignment horizontal="center"/>
    </xf>
    <xf numFmtId="166" fontId="39" fillId="2" borderId="4" xfId="0" applyNumberFormat="1" applyFont="1" applyFill="1" applyBorder="1" applyAlignment="1">
      <alignment horizontal="right"/>
    </xf>
    <xf numFmtId="165" fontId="39" fillId="2" borderId="4" xfId="0" applyNumberFormat="1" applyFont="1" applyFill="1" applyBorder="1" applyAlignment="1">
      <alignment horizontal="center"/>
    </xf>
    <xf numFmtId="166" fontId="39" fillId="2" borderId="4" xfId="0" applyNumberFormat="1" applyFont="1" applyFill="1" applyBorder="1" applyAlignment="1" applyProtection="1">
      <alignment horizontal="center"/>
    </xf>
    <xf numFmtId="0" fontId="0" fillId="0" borderId="4" xfId="0" applyFont="1" applyBorder="1"/>
    <xf numFmtId="0" fontId="38" fillId="2" borderId="1" xfId="0" applyFont="1" applyFill="1" applyBorder="1" applyAlignment="1" applyProtection="1">
      <alignment horizontal="left"/>
    </xf>
    <xf numFmtId="0" fontId="40" fillId="2" borderId="1" xfId="0" applyFont="1" applyFill="1" applyBorder="1" applyAlignment="1" applyProtection="1">
      <alignment horizontal="center"/>
    </xf>
    <xf numFmtId="0" fontId="40" fillId="2" borderId="1" xfId="0" applyFont="1" applyFill="1" applyBorder="1" applyAlignment="1" applyProtection="1">
      <alignment horizontal="right"/>
    </xf>
    <xf numFmtId="165" fontId="40" fillId="2" borderId="1" xfId="0" applyNumberFormat="1" applyFont="1" applyFill="1" applyBorder="1" applyAlignment="1" applyProtection="1">
      <alignment horizontal="center"/>
    </xf>
    <xf numFmtId="0" fontId="0" fillId="0" borderId="4" xfId="0" applyFont="1" applyBorder="1" applyAlignment="1"/>
    <xf numFmtId="0" fontId="33" fillId="0" borderId="0" xfId="0" applyFont="1" applyFill="1" applyBorder="1" applyAlignment="1"/>
    <xf numFmtId="167" fontId="42" fillId="2" borderId="0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6" fontId="12" fillId="0" borderId="0" xfId="0" applyNumberFormat="1" applyFont="1" applyFill="1" applyBorder="1" applyAlignment="1" applyProtection="1">
      <alignment horizontal="right"/>
    </xf>
    <xf numFmtId="0" fontId="36" fillId="2" borderId="3" xfId="0" applyNumberFormat="1" applyFont="1" applyFill="1" applyBorder="1" applyAlignment="1"/>
    <xf numFmtId="0" fontId="45" fillId="2" borderId="3" xfId="0" applyFont="1" applyFill="1" applyBorder="1" applyAlignment="1">
      <alignment horizontal="center"/>
    </xf>
    <xf numFmtId="167" fontId="36" fillId="2" borderId="3" xfId="0" applyNumberFormat="1" applyFont="1" applyFill="1" applyBorder="1" applyAlignment="1">
      <alignment horizontal="center" wrapText="1"/>
    </xf>
    <xf numFmtId="164" fontId="36" fillId="2" borderId="3" xfId="0" applyNumberFormat="1" applyFont="1" applyFill="1" applyBorder="1" applyAlignment="1">
      <alignment horizontal="center"/>
    </xf>
    <xf numFmtId="0" fontId="46" fillId="0" borderId="3" xfId="0" applyFont="1" applyBorder="1" applyAlignment="1"/>
    <xf numFmtId="0" fontId="45" fillId="2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11" fillId="0" borderId="0" xfId="0" applyFont="1"/>
    <xf numFmtId="0" fontId="36" fillId="0" borderId="3" xfId="0" applyFont="1" applyBorder="1" applyAlignment="1"/>
    <xf numFmtId="0" fontId="36" fillId="0" borderId="0" xfId="0" applyFont="1" applyAlignment="1">
      <alignment vertical="center"/>
    </xf>
    <xf numFmtId="0" fontId="45" fillId="2" borderId="0" xfId="0" applyNumberFormat="1" applyFont="1" applyFill="1" applyBorder="1" applyAlignment="1">
      <alignment horizontal="center"/>
    </xf>
    <xf numFmtId="165" fontId="36" fillId="2" borderId="3" xfId="0" applyNumberFormat="1" applyFont="1" applyFill="1" applyBorder="1" applyAlignment="1">
      <alignment horizontal="right"/>
    </xf>
    <xf numFmtId="164" fontId="36" fillId="2" borderId="3" xfId="0" applyNumberFormat="1" applyFont="1" applyFill="1" applyBorder="1" applyAlignment="1">
      <alignment horizontal="right"/>
    </xf>
    <xf numFmtId="0" fontId="36" fillId="0" borderId="0" xfId="0" applyFont="1"/>
    <xf numFmtId="0" fontId="36" fillId="0" borderId="3" xfId="0" applyFont="1" applyBorder="1"/>
    <xf numFmtId="166" fontId="50" fillId="2" borderId="0" xfId="0" applyNumberFormat="1" applyFont="1" applyFill="1" applyBorder="1" applyAlignment="1">
      <alignment horizontal="center" vertical="center"/>
    </xf>
    <xf numFmtId="166" fontId="50" fillId="2" borderId="1" xfId="0" applyNumberFormat="1" applyFont="1" applyFill="1" applyBorder="1" applyAlignment="1">
      <alignment horizontal="center" vertical="center"/>
    </xf>
    <xf numFmtId="166" fontId="50" fillId="0" borderId="0" xfId="0" applyNumberFormat="1" applyFont="1" applyFill="1" applyBorder="1" applyAlignment="1">
      <alignment horizontal="center" vertical="center"/>
    </xf>
    <xf numFmtId="166" fontId="50" fillId="0" borderId="1" xfId="0" applyNumberFormat="1" applyFont="1" applyFill="1" applyBorder="1" applyAlignment="1">
      <alignment horizontal="center" vertical="center"/>
    </xf>
    <xf numFmtId="167" fontId="36" fillId="2" borderId="3" xfId="0" applyNumberFormat="1" applyFont="1" applyFill="1" applyBorder="1" applyAlignment="1">
      <alignment horizontal="center" wrapText="1"/>
    </xf>
    <xf numFmtId="166" fontId="53" fillId="2" borderId="0" xfId="0" applyNumberFormat="1" applyFont="1" applyFill="1" applyBorder="1" applyAlignment="1">
      <alignment horizontal="center" vertical="center"/>
    </xf>
    <xf numFmtId="167" fontId="42" fillId="0" borderId="0" xfId="0" applyNumberFormat="1" applyFont="1" applyFill="1" applyBorder="1" applyAlignment="1" applyProtection="1">
      <alignment horizontal="center" vertical="center"/>
    </xf>
    <xf numFmtId="167" fontId="36" fillId="0" borderId="3" xfId="0" applyNumberFormat="1" applyFont="1" applyFill="1" applyBorder="1" applyAlignment="1">
      <alignment horizontal="center" wrapText="1"/>
    </xf>
    <xf numFmtId="167" fontId="36" fillId="2" borderId="3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 wrapText="1"/>
    </xf>
    <xf numFmtId="164" fontId="36" fillId="2" borderId="0" xfId="0" applyNumberFormat="1" applyFont="1" applyFill="1" applyBorder="1" applyAlignment="1">
      <alignment horizontal="left"/>
    </xf>
    <xf numFmtId="166" fontId="12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49214</xdr:rowOff>
    </xdr:from>
    <xdr:to>
      <xdr:col>9</xdr:col>
      <xdr:colOff>439</xdr:colOff>
      <xdr:row>1</xdr:row>
      <xdr:rowOff>3344</xdr:rowOff>
    </xdr:to>
    <xdr:grpSp>
      <xdr:nvGrpSpPr>
        <xdr:cNvPr id="2" name="Group 1"/>
        <xdr:cNvGrpSpPr/>
      </xdr:nvGrpSpPr>
      <xdr:grpSpPr>
        <a:xfrm>
          <a:off x="0" y="49214"/>
          <a:ext cx="6728899" cy="144630"/>
          <a:chOff x="0" y="49214"/>
          <a:chExt cx="6609324" cy="144630"/>
        </a:xfrm>
      </xdr:grpSpPr>
      <xdr:pic>
        <xdr:nvPicPr>
          <xdr:cNvPr id="1618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9" name="Line 3"/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58</xdr:row>
      <xdr:rowOff>65943</xdr:rowOff>
    </xdr:from>
    <xdr:to>
      <xdr:col>9</xdr:col>
      <xdr:colOff>0</xdr:colOff>
      <xdr:row>59</xdr:row>
      <xdr:rowOff>1</xdr:rowOff>
    </xdr:to>
    <xdr:grpSp>
      <xdr:nvGrpSpPr>
        <xdr:cNvPr id="1612" name="Group 4"/>
        <xdr:cNvGrpSpPr>
          <a:grpSpLocks noChangeAspect="1"/>
        </xdr:cNvGrpSpPr>
      </xdr:nvGrpSpPr>
      <xdr:grpSpPr bwMode="auto">
        <a:xfrm>
          <a:off x="0" y="8821323"/>
          <a:ext cx="6728460" cy="124558"/>
          <a:chOff x="1" y="19"/>
          <a:chExt cx="919" cy="10"/>
        </a:xfrm>
      </xdr:grpSpPr>
      <xdr:pic>
        <xdr:nvPicPr>
          <xdr:cNvPr id="1616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19"/>
            <a:ext cx="146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7" name="Line 15"/>
          <xdr:cNvSpPr>
            <a:spLocks noChangeAspect="1" noChangeShapeType="1"/>
          </xdr:cNvSpPr>
        </xdr:nvSpPr>
        <xdr:spPr bwMode="auto">
          <a:xfrm>
            <a:off x="1" y="29"/>
            <a:ext cx="91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117</xdr:row>
      <xdr:rowOff>65943</xdr:rowOff>
    </xdr:from>
    <xdr:to>
      <xdr:col>9</xdr:col>
      <xdr:colOff>0</xdr:colOff>
      <xdr:row>118</xdr:row>
      <xdr:rowOff>1</xdr:rowOff>
    </xdr:to>
    <xdr:grpSp>
      <xdr:nvGrpSpPr>
        <xdr:cNvPr id="11" name="Group 4"/>
        <xdr:cNvGrpSpPr>
          <a:grpSpLocks noChangeAspect="1"/>
        </xdr:cNvGrpSpPr>
      </xdr:nvGrpSpPr>
      <xdr:grpSpPr bwMode="auto">
        <a:xfrm>
          <a:off x="0" y="17866263"/>
          <a:ext cx="6728460" cy="124558"/>
          <a:chOff x="1" y="19"/>
          <a:chExt cx="919" cy="10"/>
        </a:xfrm>
      </xdr:grpSpPr>
      <xdr:pic>
        <xdr:nvPicPr>
          <xdr:cNvPr id="12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19"/>
            <a:ext cx="146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Line 15"/>
          <xdr:cNvSpPr>
            <a:spLocks noChangeAspect="1" noChangeShapeType="1"/>
          </xdr:cNvSpPr>
        </xdr:nvSpPr>
        <xdr:spPr bwMode="auto">
          <a:xfrm>
            <a:off x="1" y="29"/>
            <a:ext cx="91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58</xdr:row>
      <xdr:rowOff>49214</xdr:rowOff>
    </xdr:from>
    <xdr:to>
      <xdr:col>9</xdr:col>
      <xdr:colOff>439</xdr:colOff>
      <xdr:row>59</xdr:row>
      <xdr:rowOff>3344</xdr:rowOff>
    </xdr:to>
    <xdr:grpSp>
      <xdr:nvGrpSpPr>
        <xdr:cNvPr id="14" name="Group 13"/>
        <xdr:cNvGrpSpPr/>
      </xdr:nvGrpSpPr>
      <xdr:grpSpPr>
        <a:xfrm>
          <a:off x="0" y="8804594"/>
          <a:ext cx="6728899" cy="144630"/>
          <a:chOff x="0" y="49214"/>
          <a:chExt cx="6609324" cy="144630"/>
        </a:xfrm>
      </xdr:grpSpPr>
      <xdr:pic>
        <xdr:nvPicPr>
          <xdr:cNvPr id="15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Line 3"/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117</xdr:row>
      <xdr:rowOff>49214</xdr:rowOff>
    </xdr:from>
    <xdr:to>
      <xdr:col>9</xdr:col>
      <xdr:colOff>439</xdr:colOff>
      <xdr:row>118</xdr:row>
      <xdr:rowOff>3344</xdr:rowOff>
    </xdr:to>
    <xdr:grpSp>
      <xdr:nvGrpSpPr>
        <xdr:cNvPr id="17" name="Group 16"/>
        <xdr:cNvGrpSpPr/>
      </xdr:nvGrpSpPr>
      <xdr:grpSpPr>
        <a:xfrm>
          <a:off x="0" y="17849534"/>
          <a:ext cx="6728899" cy="144630"/>
          <a:chOff x="0" y="49214"/>
          <a:chExt cx="6609324" cy="144630"/>
        </a:xfrm>
      </xdr:grpSpPr>
      <xdr:pic>
        <xdr:nvPicPr>
          <xdr:cNvPr id="18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" name="Line 3"/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58</xdr:row>
      <xdr:rowOff>49214</xdr:rowOff>
    </xdr:from>
    <xdr:to>
      <xdr:col>9</xdr:col>
      <xdr:colOff>439</xdr:colOff>
      <xdr:row>59</xdr:row>
      <xdr:rowOff>3344</xdr:rowOff>
    </xdr:to>
    <xdr:grpSp>
      <xdr:nvGrpSpPr>
        <xdr:cNvPr id="20" name="Group 19"/>
        <xdr:cNvGrpSpPr/>
      </xdr:nvGrpSpPr>
      <xdr:grpSpPr>
        <a:xfrm>
          <a:off x="0" y="8804594"/>
          <a:ext cx="6728899" cy="144630"/>
          <a:chOff x="0" y="49214"/>
          <a:chExt cx="6609324" cy="144630"/>
        </a:xfrm>
      </xdr:grpSpPr>
      <xdr:pic>
        <xdr:nvPicPr>
          <xdr:cNvPr id="21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" name="Line 3"/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117</xdr:row>
      <xdr:rowOff>49214</xdr:rowOff>
    </xdr:from>
    <xdr:to>
      <xdr:col>9</xdr:col>
      <xdr:colOff>439</xdr:colOff>
      <xdr:row>118</xdr:row>
      <xdr:rowOff>3344</xdr:rowOff>
    </xdr:to>
    <xdr:grpSp>
      <xdr:nvGrpSpPr>
        <xdr:cNvPr id="23" name="Group 22"/>
        <xdr:cNvGrpSpPr/>
      </xdr:nvGrpSpPr>
      <xdr:grpSpPr>
        <a:xfrm>
          <a:off x="0" y="17849534"/>
          <a:ext cx="6728899" cy="144630"/>
          <a:chOff x="0" y="49214"/>
          <a:chExt cx="6609324" cy="144630"/>
        </a:xfrm>
      </xdr:grpSpPr>
      <xdr:pic>
        <xdr:nvPicPr>
          <xdr:cNvPr id="24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5" name="Line 3"/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58</xdr:row>
      <xdr:rowOff>49214</xdr:rowOff>
    </xdr:from>
    <xdr:to>
      <xdr:col>9</xdr:col>
      <xdr:colOff>439</xdr:colOff>
      <xdr:row>59</xdr:row>
      <xdr:rowOff>3344</xdr:rowOff>
    </xdr:to>
    <xdr:grpSp>
      <xdr:nvGrpSpPr>
        <xdr:cNvPr id="26" name="Group 25"/>
        <xdr:cNvGrpSpPr/>
      </xdr:nvGrpSpPr>
      <xdr:grpSpPr>
        <a:xfrm>
          <a:off x="0" y="8804594"/>
          <a:ext cx="6728899" cy="144630"/>
          <a:chOff x="0" y="49214"/>
          <a:chExt cx="6609324" cy="144630"/>
        </a:xfrm>
      </xdr:grpSpPr>
      <xdr:pic>
        <xdr:nvPicPr>
          <xdr:cNvPr id="27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" name="Line 3"/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117</xdr:row>
      <xdr:rowOff>49214</xdr:rowOff>
    </xdr:from>
    <xdr:to>
      <xdr:col>9</xdr:col>
      <xdr:colOff>439</xdr:colOff>
      <xdr:row>118</xdr:row>
      <xdr:rowOff>3344</xdr:rowOff>
    </xdr:to>
    <xdr:grpSp>
      <xdr:nvGrpSpPr>
        <xdr:cNvPr id="29" name="Group 28"/>
        <xdr:cNvGrpSpPr/>
      </xdr:nvGrpSpPr>
      <xdr:grpSpPr>
        <a:xfrm>
          <a:off x="0" y="17849534"/>
          <a:ext cx="6728899" cy="144630"/>
          <a:chOff x="0" y="49214"/>
          <a:chExt cx="6609324" cy="144630"/>
        </a:xfrm>
      </xdr:grpSpPr>
      <xdr:pic>
        <xdr:nvPicPr>
          <xdr:cNvPr id="30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104" y="49214"/>
            <a:ext cx="1057219" cy="964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" name="Line 3"/>
          <xdr:cNvSpPr>
            <a:spLocks noChangeAspect="1" noChangeShapeType="1"/>
          </xdr:cNvSpPr>
        </xdr:nvSpPr>
        <xdr:spPr bwMode="auto">
          <a:xfrm>
            <a:off x="0" y="193844"/>
            <a:ext cx="660932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81"/>
  <sheetViews>
    <sheetView showGridLines="0" tabSelected="1" defaultGridColor="0" view="pageBreakPreview" colorId="12" zoomScaleNormal="120" zoomScaleSheetLayoutView="100" workbookViewId="0">
      <selection activeCell="E93" sqref="E93"/>
    </sheetView>
  </sheetViews>
  <sheetFormatPr defaultColWidth="10.88671875" defaultRowHeight="12.75" customHeight="1" outlineLevelRow="1"/>
  <cols>
    <col min="1" max="1" width="25.6640625" style="92" customWidth="1"/>
    <col min="2" max="2" width="1.33203125" style="92" customWidth="1"/>
    <col min="3" max="3" width="2.6640625" style="2" customWidth="1"/>
    <col min="4" max="5" width="14.44140625" style="2" customWidth="1"/>
    <col min="6" max="6" width="13" style="3" customWidth="1"/>
    <col min="7" max="7" width="8.5546875" style="4" customWidth="1"/>
    <col min="8" max="8" width="13" style="5" customWidth="1"/>
    <col min="9" max="9" width="5" customWidth="1"/>
    <col min="10" max="10" width="4.6640625" style="93" customWidth="1"/>
    <col min="11" max="11" width="1" customWidth="1"/>
    <col min="20" max="16384" width="10.88671875" style="93"/>
  </cols>
  <sheetData>
    <row r="1" spans="1:19" s="6" customFormat="1" ht="15" customHeight="1">
      <c r="A1" s="1"/>
      <c r="B1" s="1"/>
      <c r="C1" s="2"/>
      <c r="D1" s="2"/>
      <c r="E1" s="2"/>
      <c r="F1" s="3"/>
      <c r="G1" s="4"/>
      <c r="H1" s="5"/>
      <c r="I1"/>
      <c r="K1"/>
      <c r="L1"/>
      <c r="M1"/>
      <c r="N1"/>
      <c r="O1"/>
      <c r="P1"/>
      <c r="Q1"/>
      <c r="R1"/>
      <c r="S1"/>
    </row>
    <row r="2" spans="1:19" s="12" customFormat="1" ht="24" customHeight="1">
      <c r="A2" s="7" t="s">
        <v>125</v>
      </c>
      <c r="B2" s="7"/>
      <c r="C2" s="8"/>
      <c r="D2" s="8"/>
      <c r="E2" s="8"/>
      <c r="F2" s="9"/>
      <c r="G2" s="10"/>
      <c r="H2" s="11"/>
      <c r="I2"/>
      <c r="K2"/>
      <c r="L2"/>
      <c r="M2"/>
      <c r="N2"/>
      <c r="O2"/>
      <c r="P2"/>
      <c r="Q2"/>
      <c r="R2"/>
      <c r="S2"/>
    </row>
    <row r="3" spans="1:19" s="14" customFormat="1" ht="15" customHeight="1">
      <c r="A3" s="13" t="s">
        <v>127</v>
      </c>
      <c r="B3" s="13"/>
      <c r="F3" s="15"/>
      <c r="G3" s="16"/>
      <c r="I3"/>
      <c r="K3"/>
      <c r="L3"/>
      <c r="M3"/>
      <c r="N3"/>
      <c r="O3"/>
      <c r="P3"/>
      <c r="Q3"/>
      <c r="R3"/>
      <c r="S3"/>
    </row>
    <row r="4" spans="1:19" s="14" customFormat="1" ht="15" customHeight="1">
      <c r="A4" s="13"/>
      <c r="B4" s="13"/>
      <c r="F4" s="15"/>
      <c r="G4" s="16"/>
      <c r="I4"/>
      <c r="K4"/>
      <c r="L4"/>
      <c r="M4"/>
      <c r="N4"/>
      <c r="O4"/>
      <c r="P4"/>
      <c r="Q4"/>
      <c r="R4"/>
      <c r="S4"/>
    </row>
    <row r="5" spans="1:19" s="18" customFormat="1" ht="14.25" customHeight="1">
      <c r="A5" s="19"/>
      <c r="B5" s="19"/>
      <c r="C5" s="20"/>
      <c r="D5" s="230" t="s">
        <v>119</v>
      </c>
      <c r="E5" s="230"/>
      <c r="F5" s="230"/>
      <c r="G5" s="230"/>
      <c r="H5" s="162"/>
      <c r="I5" s="211"/>
      <c r="K5" s="211"/>
      <c r="L5" s="211"/>
      <c r="M5" s="211"/>
      <c r="N5" s="211"/>
      <c r="O5" s="211"/>
      <c r="P5" s="211"/>
      <c r="Q5" s="211"/>
      <c r="R5" s="211"/>
      <c r="S5" s="211"/>
    </row>
    <row r="6" spans="1:19" s="209" customFormat="1" ht="30" customHeight="1" thickBot="1">
      <c r="A6" s="204" t="s">
        <v>109</v>
      </c>
      <c r="B6" s="204"/>
      <c r="C6" s="205"/>
      <c r="D6" s="206" t="s">
        <v>115</v>
      </c>
      <c r="E6" s="226" t="s">
        <v>116</v>
      </c>
      <c r="F6" s="227" t="s">
        <v>117</v>
      </c>
      <c r="G6" s="227"/>
      <c r="H6" s="207" t="s">
        <v>0</v>
      </c>
      <c r="I6" s="212"/>
      <c r="K6" s="213"/>
      <c r="L6" s="213"/>
      <c r="M6" s="213"/>
      <c r="N6" s="213"/>
      <c r="O6" s="213"/>
      <c r="P6" s="213"/>
      <c r="Q6" s="213"/>
      <c r="R6" s="213"/>
      <c r="S6" s="213"/>
    </row>
    <row r="7" spans="1:19" s="176" customFormat="1" ht="20.100000000000001" customHeight="1">
      <c r="A7" s="170" t="s">
        <v>1</v>
      </c>
      <c r="B7" s="170"/>
      <c r="C7" s="171"/>
      <c r="D7" s="171"/>
      <c r="E7" s="171"/>
      <c r="F7" s="172"/>
      <c r="G7" s="173"/>
      <c r="H7" s="174"/>
      <c r="I7" s="175"/>
      <c r="K7" s="177"/>
      <c r="L7" s="177"/>
      <c r="M7" s="177"/>
      <c r="N7" s="177"/>
      <c r="O7" s="177"/>
      <c r="P7" s="177"/>
      <c r="Q7" s="177"/>
      <c r="R7" s="177"/>
      <c r="S7" s="177"/>
    </row>
    <row r="8" spans="1:19" s="101" customFormat="1" ht="11.25" customHeight="1">
      <c r="A8" s="94" t="s">
        <v>2</v>
      </c>
      <c r="B8" s="94"/>
      <c r="C8" s="95"/>
      <c r="D8" s="96">
        <v>358</v>
      </c>
      <c r="E8" s="219">
        <v>22</v>
      </c>
      <c r="F8" s="97">
        <f>SUM(D8:E8)</f>
        <v>380</v>
      </c>
      <c r="G8" s="98"/>
      <c r="H8" s="99">
        <v>17</v>
      </c>
      <c r="I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s="101" customFormat="1" ht="11.25" customHeight="1">
      <c r="A9" s="94" t="s">
        <v>3</v>
      </c>
      <c r="B9" s="94"/>
      <c r="C9" s="102"/>
      <c r="D9" s="96">
        <v>409</v>
      </c>
      <c r="E9" s="219">
        <v>13</v>
      </c>
      <c r="F9" s="97">
        <f t="shared" ref="F9:F22" si="0">SUM(D9:E9)</f>
        <v>422</v>
      </c>
      <c r="G9" s="98"/>
      <c r="H9" s="99">
        <v>38</v>
      </c>
      <c r="I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19" s="101" customFormat="1" ht="11.25" customHeight="1">
      <c r="A10" s="94" t="s">
        <v>4</v>
      </c>
      <c r="B10" s="94"/>
      <c r="C10" s="102"/>
      <c r="D10" s="96">
        <v>194</v>
      </c>
      <c r="E10" s="219">
        <v>12</v>
      </c>
      <c r="F10" s="97">
        <f t="shared" si="0"/>
        <v>206</v>
      </c>
      <c r="G10" s="98"/>
      <c r="H10" s="99">
        <v>192</v>
      </c>
      <c r="I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19" s="101" customFormat="1" ht="11.25" customHeight="1">
      <c r="A11" s="94" t="s">
        <v>5</v>
      </c>
      <c r="B11" s="94"/>
      <c r="C11" s="102"/>
      <c r="D11" s="96">
        <v>1062</v>
      </c>
      <c r="E11" s="219">
        <v>9</v>
      </c>
      <c r="F11" s="97">
        <f t="shared" si="0"/>
        <v>1071</v>
      </c>
      <c r="G11" s="98"/>
      <c r="H11" s="99">
        <v>67</v>
      </c>
      <c r="I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19" s="101" customFormat="1" ht="11.25" customHeight="1">
      <c r="A12" s="94" t="s">
        <v>6</v>
      </c>
      <c r="B12" s="94"/>
      <c r="C12" s="102"/>
      <c r="D12" s="96">
        <v>37</v>
      </c>
      <c r="E12" s="224">
        <v>1</v>
      </c>
      <c r="F12" s="97">
        <f t="shared" si="0"/>
        <v>38</v>
      </c>
      <c r="G12" s="98"/>
      <c r="H12" s="99">
        <v>27</v>
      </c>
      <c r="I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19" s="101" customFormat="1" ht="11.25" customHeight="1">
      <c r="A13" s="94" t="s">
        <v>7</v>
      </c>
      <c r="B13" s="94"/>
      <c r="C13" s="103"/>
      <c r="D13" s="96">
        <v>0</v>
      </c>
      <c r="E13" s="96">
        <v>0</v>
      </c>
      <c r="F13" s="97">
        <f t="shared" si="0"/>
        <v>0</v>
      </c>
      <c r="G13" s="98"/>
      <c r="H13" s="99">
        <v>11</v>
      </c>
      <c r="I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1:19" s="101" customFormat="1" ht="11.25" customHeight="1">
      <c r="A14" s="94" t="s">
        <v>8</v>
      </c>
      <c r="B14" s="94"/>
      <c r="C14" s="102"/>
      <c r="D14" s="96">
        <v>348</v>
      </c>
      <c r="E14" s="219">
        <v>5</v>
      </c>
      <c r="F14" s="97">
        <f t="shared" si="0"/>
        <v>353</v>
      </c>
      <c r="G14" s="98"/>
      <c r="H14" s="99">
        <v>28</v>
      </c>
      <c r="I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1:19" s="101" customFormat="1" ht="11.25" customHeight="1">
      <c r="A15" s="94" t="s">
        <v>9</v>
      </c>
      <c r="B15" s="94"/>
      <c r="C15" s="102"/>
      <c r="D15" s="96">
        <v>0</v>
      </c>
      <c r="E15" s="219">
        <v>0</v>
      </c>
      <c r="F15" s="97">
        <f t="shared" si="0"/>
        <v>0</v>
      </c>
      <c r="G15" s="98"/>
      <c r="H15" s="99">
        <v>12</v>
      </c>
      <c r="I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1:19" s="101" customFormat="1" ht="11.25" customHeight="1">
      <c r="A16" s="94" t="s">
        <v>10</v>
      </c>
      <c r="B16" s="94"/>
      <c r="C16" s="102"/>
      <c r="D16" s="96">
        <v>70</v>
      </c>
      <c r="E16" s="219">
        <v>7</v>
      </c>
      <c r="F16" s="97">
        <f t="shared" si="0"/>
        <v>77</v>
      </c>
      <c r="G16" s="98"/>
      <c r="H16" s="99">
        <v>31</v>
      </c>
      <c r="I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1:19" s="101" customFormat="1" ht="11.25" customHeight="1">
      <c r="A17" s="94" t="s">
        <v>11</v>
      </c>
      <c r="B17" s="94"/>
      <c r="C17" s="102"/>
      <c r="D17" s="96">
        <v>65</v>
      </c>
      <c r="E17" s="219">
        <v>8</v>
      </c>
      <c r="F17" s="97">
        <f t="shared" si="0"/>
        <v>73</v>
      </c>
      <c r="G17" s="98"/>
      <c r="H17" s="99">
        <v>28</v>
      </c>
      <c r="I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1:19" s="101" customFormat="1" ht="11.25" customHeight="1">
      <c r="A18" s="94" t="s">
        <v>12</v>
      </c>
      <c r="B18" s="94"/>
      <c r="C18" s="102"/>
      <c r="D18" s="96">
        <v>141</v>
      </c>
      <c r="E18" s="219">
        <v>12</v>
      </c>
      <c r="F18" s="97">
        <f t="shared" si="0"/>
        <v>153</v>
      </c>
      <c r="G18" s="98"/>
      <c r="H18" s="99">
        <v>17</v>
      </c>
      <c r="I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19" s="101" customFormat="1" ht="11.25" customHeight="1">
      <c r="A19" s="94" t="s">
        <v>13</v>
      </c>
      <c r="B19" s="94"/>
      <c r="C19" s="102"/>
      <c r="D19" s="96">
        <v>479</v>
      </c>
      <c r="E19" s="219">
        <v>29</v>
      </c>
      <c r="F19" s="97">
        <f t="shared" si="0"/>
        <v>508</v>
      </c>
      <c r="G19" s="98"/>
      <c r="H19" s="99">
        <v>42</v>
      </c>
      <c r="I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19" s="101" customFormat="1" ht="11.25" customHeight="1">
      <c r="A20" s="94" t="s">
        <v>14</v>
      </c>
      <c r="B20" s="94"/>
      <c r="C20" s="102"/>
      <c r="D20" s="96">
        <v>110</v>
      </c>
      <c r="E20" s="219">
        <v>11</v>
      </c>
      <c r="F20" s="97">
        <f t="shared" si="0"/>
        <v>121</v>
      </c>
      <c r="G20" s="98"/>
      <c r="H20" s="99">
        <v>42</v>
      </c>
      <c r="I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19" s="101" customFormat="1" ht="11.25" customHeight="1">
      <c r="A21" s="94" t="s">
        <v>15</v>
      </c>
      <c r="B21" s="94"/>
      <c r="C21" s="102"/>
      <c r="D21" s="96">
        <v>28</v>
      </c>
      <c r="E21" s="219">
        <v>3</v>
      </c>
      <c r="F21" s="97">
        <f t="shared" si="0"/>
        <v>31</v>
      </c>
      <c r="G21" s="98"/>
      <c r="H21" s="99">
        <v>5</v>
      </c>
      <c r="I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19" s="101" customFormat="1" ht="11.25" customHeight="1">
      <c r="A22" s="94" t="s">
        <v>16</v>
      </c>
      <c r="B22" s="94"/>
      <c r="C22" s="102"/>
      <c r="D22" s="96">
        <v>267</v>
      </c>
      <c r="E22" s="219">
        <v>25</v>
      </c>
      <c r="F22" s="97">
        <f t="shared" si="0"/>
        <v>292</v>
      </c>
      <c r="G22" s="98"/>
      <c r="H22" s="99">
        <v>0</v>
      </c>
      <c r="I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19" s="101" customFormat="1" ht="11.25" customHeight="1">
      <c r="A23" s="68" t="s">
        <v>17</v>
      </c>
      <c r="B23" s="68"/>
      <c r="C23" s="104"/>
      <c r="D23" s="105">
        <v>276</v>
      </c>
      <c r="E23" s="220">
        <v>59</v>
      </c>
      <c r="F23" s="106">
        <f>SUM(D23:E23)</f>
        <v>335</v>
      </c>
      <c r="G23" s="107"/>
      <c r="H23" s="108">
        <v>0</v>
      </c>
      <c r="I23" s="109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19" s="34" customFormat="1" ht="12.75" customHeight="1">
      <c r="A24" s="29" t="s">
        <v>18</v>
      </c>
      <c r="B24" s="29"/>
      <c r="C24" s="30"/>
      <c r="D24" s="31">
        <f>SUM(D8:D23)</f>
        <v>3844</v>
      </c>
      <c r="E24" s="31">
        <f>SUM(E8:E23)</f>
        <v>216</v>
      </c>
      <c r="F24" s="32">
        <f>SUM(D24:E24)</f>
        <v>4060</v>
      </c>
      <c r="G24" s="33"/>
      <c r="H24" s="31">
        <f>SUM(H8:H23)</f>
        <v>557</v>
      </c>
      <c r="I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35" customFormat="1" ht="10.199999999999999" customHeight="1">
      <c r="F25" s="36"/>
      <c r="G25" s="37"/>
      <c r="I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s="176" customFormat="1" ht="12" customHeight="1">
      <c r="A26" s="170" t="s">
        <v>19</v>
      </c>
      <c r="B26" s="170"/>
      <c r="C26" s="178"/>
      <c r="D26" s="178"/>
      <c r="E26" s="178"/>
      <c r="F26" s="179"/>
      <c r="G26" s="173"/>
      <c r="H26" s="174"/>
      <c r="I26" s="180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19" s="101" customFormat="1" ht="11.25" customHeight="1">
      <c r="A27" s="94" t="s">
        <v>20</v>
      </c>
      <c r="B27" s="94"/>
      <c r="C27" s="102"/>
      <c r="D27" s="96">
        <v>325</v>
      </c>
      <c r="E27" s="219">
        <v>32</v>
      </c>
      <c r="F27" s="97">
        <f t="shared" ref="F27:F33" si="1">SUM(D27:E27)</f>
        <v>357</v>
      </c>
      <c r="G27" s="98"/>
      <c r="H27" s="99">
        <v>28</v>
      </c>
      <c r="I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19" s="101" customFormat="1" ht="11.25" customHeight="1">
      <c r="A28" s="94" t="s">
        <v>21</v>
      </c>
      <c r="B28" s="94"/>
      <c r="C28" s="102"/>
      <c r="D28" s="96">
        <f>529+44</f>
        <v>573</v>
      </c>
      <c r="E28" s="219">
        <v>72</v>
      </c>
      <c r="F28" s="97">
        <f t="shared" si="1"/>
        <v>645</v>
      </c>
      <c r="G28" s="98"/>
      <c r="H28" s="99">
        <v>28</v>
      </c>
      <c r="I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19" s="101" customFormat="1" ht="11.25" customHeight="1">
      <c r="A29" s="94" t="s">
        <v>103</v>
      </c>
      <c r="B29" s="94"/>
      <c r="C29" s="102"/>
      <c r="D29" s="96">
        <v>408</v>
      </c>
      <c r="E29" s="219">
        <v>76</v>
      </c>
      <c r="F29" s="97">
        <f t="shared" si="1"/>
        <v>484</v>
      </c>
      <c r="G29" s="98"/>
      <c r="H29" s="99">
        <v>90</v>
      </c>
      <c r="I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s="101" customFormat="1" ht="11.25" customHeight="1">
      <c r="A30" s="94" t="s">
        <v>110</v>
      </c>
      <c r="B30" s="94"/>
      <c r="C30" s="102"/>
      <c r="D30" s="96">
        <v>351</v>
      </c>
      <c r="E30" s="219">
        <v>98</v>
      </c>
      <c r="F30" s="97">
        <f t="shared" si="1"/>
        <v>449</v>
      </c>
      <c r="G30" s="98"/>
      <c r="H30" s="99">
        <v>0</v>
      </c>
      <c r="I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19" s="101" customFormat="1" ht="11.25" customHeight="1">
      <c r="A31" s="94" t="s">
        <v>22</v>
      </c>
      <c r="B31" s="94"/>
      <c r="C31" s="102"/>
      <c r="D31" s="96">
        <v>610</v>
      </c>
      <c r="E31" s="219">
        <v>82</v>
      </c>
      <c r="F31" s="97">
        <f t="shared" si="1"/>
        <v>692</v>
      </c>
      <c r="G31" s="98"/>
      <c r="H31" s="99">
        <v>0</v>
      </c>
      <c r="I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19" s="101" customFormat="1" ht="11.25" customHeight="1">
      <c r="A32" s="94" t="s">
        <v>104</v>
      </c>
      <c r="B32" s="94"/>
      <c r="C32" s="102"/>
      <c r="D32" s="96">
        <v>361</v>
      </c>
      <c r="E32" s="219">
        <v>56</v>
      </c>
      <c r="F32" s="97">
        <f t="shared" si="1"/>
        <v>417</v>
      </c>
      <c r="G32" s="98"/>
      <c r="H32" s="99">
        <v>1</v>
      </c>
      <c r="I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 s="101" customFormat="1" ht="11.25" customHeight="1">
      <c r="A33" s="68" t="s">
        <v>23</v>
      </c>
      <c r="B33" s="68"/>
      <c r="C33" s="104"/>
      <c r="D33" s="105">
        <v>1705</v>
      </c>
      <c r="E33" s="220">
        <v>53</v>
      </c>
      <c r="F33" s="97">
        <f t="shared" si="1"/>
        <v>1758</v>
      </c>
      <c r="G33" s="107"/>
      <c r="H33" s="108">
        <v>242</v>
      </c>
      <c r="I33" s="109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 s="34" customFormat="1" ht="12.75" customHeight="1">
      <c r="A34" s="29" t="s">
        <v>24</v>
      </c>
      <c r="B34" s="29"/>
      <c r="C34" s="30"/>
      <c r="D34" s="40">
        <f>SUM(D27:D33)</f>
        <v>4333</v>
      </c>
      <c r="E34" s="31">
        <f>SUM(E27:E33)</f>
        <v>469</v>
      </c>
      <c r="F34" s="231">
        <f>SUM(F27:F33)</f>
        <v>4802</v>
      </c>
      <c r="G34" s="33"/>
      <c r="H34" s="31">
        <f>SUM(H27:H33)</f>
        <v>389</v>
      </c>
      <c r="I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s="34" customFormat="1" ht="10.199999999999999" customHeight="1">
      <c r="A35" s="29"/>
      <c r="B35" s="29"/>
      <c r="C35" s="30"/>
      <c r="D35" s="40"/>
      <c r="E35" s="40"/>
      <c r="F35" s="41"/>
      <c r="G35" s="33"/>
      <c r="H35" s="31"/>
      <c r="I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s="22" customFormat="1" ht="12" customHeight="1">
      <c r="A36" s="163" t="s">
        <v>25</v>
      </c>
      <c r="B36" s="164"/>
      <c r="C36" s="165"/>
      <c r="D36" s="166"/>
      <c r="E36" s="166"/>
      <c r="F36" s="167"/>
      <c r="G36" s="168"/>
      <c r="H36" s="169"/>
      <c r="I36" s="28"/>
      <c r="K36" s="17"/>
      <c r="L36" s="17"/>
      <c r="M36" s="17"/>
      <c r="N36" s="17"/>
      <c r="O36" s="17"/>
      <c r="P36" s="17"/>
      <c r="Q36" s="17"/>
      <c r="R36" s="17"/>
      <c r="S36" s="17"/>
    </row>
    <row r="37" spans="1:19" s="101" customFormat="1" ht="10.5" customHeight="1">
      <c r="A37" s="94" t="s">
        <v>26</v>
      </c>
      <c r="B37" s="94"/>
      <c r="C37" s="102"/>
      <c r="D37" s="96">
        <v>538</v>
      </c>
      <c r="E37" s="219">
        <v>0</v>
      </c>
      <c r="F37" s="97">
        <f t="shared" ref="F37:F44" si="2">SUM(D37:E37)</f>
        <v>538</v>
      </c>
      <c r="G37" s="98"/>
      <c r="H37" s="99">
        <v>42</v>
      </c>
      <c r="I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 s="101" customFormat="1" ht="10.5" customHeight="1">
      <c r="A38" s="94" t="s">
        <v>89</v>
      </c>
      <c r="B38" s="94"/>
      <c r="C38" s="102"/>
      <c r="D38" s="96">
        <v>95</v>
      </c>
      <c r="E38" s="219">
        <v>7</v>
      </c>
      <c r="F38" s="97">
        <f t="shared" si="2"/>
        <v>102</v>
      </c>
      <c r="G38" s="98"/>
      <c r="H38" s="99">
        <v>12</v>
      </c>
      <c r="I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 s="101" customFormat="1" ht="10.5" customHeight="1">
      <c r="A39" s="94" t="s">
        <v>27</v>
      </c>
      <c r="B39" s="94"/>
      <c r="C39" s="102"/>
      <c r="D39" s="96">
        <v>77</v>
      </c>
      <c r="E39" s="219">
        <v>6</v>
      </c>
      <c r="F39" s="97">
        <f t="shared" si="2"/>
        <v>83</v>
      </c>
      <c r="G39" s="98"/>
      <c r="H39" s="99">
        <v>35</v>
      </c>
      <c r="I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 s="101" customFormat="1" ht="10.5" customHeight="1">
      <c r="A40" s="94" t="s">
        <v>85</v>
      </c>
      <c r="B40" s="94"/>
      <c r="C40" s="102"/>
      <c r="D40" s="96">
        <v>321</v>
      </c>
      <c r="E40" s="219">
        <v>2</v>
      </c>
      <c r="F40" s="97">
        <f t="shared" si="2"/>
        <v>323</v>
      </c>
      <c r="G40" s="98"/>
      <c r="H40" s="99">
        <v>27</v>
      </c>
      <c r="I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 s="101" customFormat="1" ht="10.5" customHeight="1">
      <c r="A41" s="94" t="s">
        <v>86</v>
      </c>
      <c r="B41" s="94"/>
      <c r="C41" s="102"/>
      <c r="D41" s="96">
        <v>239</v>
      </c>
      <c r="E41" s="219">
        <v>2</v>
      </c>
      <c r="F41" s="97">
        <f t="shared" si="2"/>
        <v>241</v>
      </c>
      <c r="G41" s="98"/>
      <c r="H41" s="99">
        <v>16</v>
      </c>
      <c r="I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 s="101" customFormat="1" ht="10.5" customHeight="1">
      <c r="A42" s="94" t="s">
        <v>87</v>
      </c>
      <c r="B42" s="94"/>
      <c r="C42" s="102"/>
      <c r="D42" s="96">
        <v>276</v>
      </c>
      <c r="E42" s="219">
        <v>0</v>
      </c>
      <c r="F42" s="97">
        <f t="shared" si="2"/>
        <v>276</v>
      </c>
      <c r="G42" s="98"/>
      <c r="H42" s="99">
        <v>14</v>
      </c>
      <c r="I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 s="101" customFormat="1" ht="10.5" customHeight="1">
      <c r="A43" s="94" t="s">
        <v>28</v>
      </c>
      <c r="B43" s="94"/>
      <c r="C43" s="102"/>
      <c r="D43" s="96">
        <v>130</v>
      </c>
      <c r="E43" s="219">
        <v>0</v>
      </c>
      <c r="F43" s="97">
        <f t="shared" si="2"/>
        <v>130</v>
      </c>
      <c r="G43" s="98"/>
      <c r="H43" s="99">
        <v>14</v>
      </c>
      <c r="I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 s="101" customFormat="1" ht="10.5" customHeight="1">
      <c r="A44" s="68" t="s">
        <v>29</v>
      </c>
      <c r="B44" s="68"/>
      <c r="C44" s="104"/>
      <c r="D44" s="105">
        <v>86</v>
      </c>
      <c r="E44" s="220">
        <v>2</v>
      </c>
      <c r="F44" s="106">
        <f t="shared" si="2"/>
        <v>88</v>
      </c>
      <c r="G44" s="107"/>
      <c r="H44" s="108">
        <v>3</v>
      </c>
      <c r="I44" s="109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1:19" s="43" customFormat="1" ht="12.75" customHeight="1">
      <c r="A45" s="42" t="s">
        <v>30</v>
      </c>
      <c r="B45" s="42"/>
      <c r="C45" s="30"/>
      <c r="D45" s="40">
        <f>SUM(D37:D44)</f>
        <v>1762</v>
      </c>
      <c r="E45" s="31">
        <f>SUM(E37:E44)</f>
        <v>19</v>
      </c>
      <c r="F45" s="41">
        <f>SUM(D45:E45)</f>
        <v>1781</v>
      </c>
      <c r="G45" s="33"/>
      <c r="H45" s="31">
        <f>SUM(H37:H44)</f>
        <v>163</v>
      </c>
      <c r="I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s="22" customFormat="1" ht="10.199999999999999" customHeight="1">
      <c r="A46" s="44"/>
      <c r="B46" s="44"/>
      <c r="C46" s="45"/>
      <c r="D46" s="46"/>
      <c r="E46" s="46"/>
      <c r="F46" s="47"/>
      <c r="G46" s="25"/>
      <c r="H46" s="24"/>
      <c r="I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s="176" customFormat="1" ht="12" customHeight="1">
      <c r="A47" s="170" t="s">
        <v>31</v>
      </c>
      <c r="B47" s="170"/>
      <c r="C47" s="178"/>
      <c r="D47" s="178"/>
      <c r="E47" s="178"/>
      <c r="F47" s="179"/>
      <c r="G47" s="173"/>
      <c r="H47" s="174"/>
      <c r="I47" s="180"/>
      <c r="K47" s="181"/>
      <c r="L47" s="181"/>
      <c r="M47" s="181"/>
      <c r="N47" s="181"/>
      <c r="O47" s="181"/>
      <c r="P47" s="181"/>
      <c r="Q47" s="181"/>
      <c r="R47" s="181"/>
      <c r="S47" s="181"/>
    </row>
    <row r="48" spans="1:19" s="101" customFormat="1" ht="11.25" customHeight="1">
      <c r="A48" s="94" t="s">
        <v>32</v>
      </c>
      <c r="B48" s="94"/>
      <c r="C48" s="102"/>
      <c r="D48" s="96">
        <v>939</v>
      </c>
      <c r="E48" s="224">
        <v>1</v>
      </c>
      <c r="F48" s="97">
        <f t="shared" ref="F48:F56" si="3">SUM(D48:E48)</f>
        <v>940</v>
      </c>
      <c r="G48" s="98"/>
      <c r="H48" s="99">
        <v>86</v>
      </c>
      <c r="I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1:19" s="101" customFormat="1" ht="11.25" customHeight="1">
      <c r="A49" s="94" t="s">
        <v>2</v>
      </c>
      <c r="B49" s="94"/>
      <c r="C49" s="102"/>
      <c r="D49" s="96">
        <v>248</v>
      </c>
      <c r="E49" s="224">
        <v>2</v>
      </c>
      <c r="F49" s="97">
        <f t="shared" si="3"/>
        <v>250</v>
      </c>
      <c r="G49" s="98"/>
      <c r="H49" s="99">
        <v>59</v>
      </c>
      <c r="I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s="101" customFormat="1" ht="11.25" customHeight="1">
      <c r="A50" s="94" t="s">
        <v>33</v>
      </c>
      <c r="B50" s="94"/>
      <c r="C50" s="102"/>
      <c r="D50" s="96">
        <v>484</v>
      </c>
      <c r="E50" s="219">
        <v>3</v>
      </c>
      <c r="F50" s="97">
        <f t="shared" si="3"/>
        <v>487</v>
      </c>
      <c r="G50" s="98"/>
      <c r="H50" s="99">
        <v>79</v>
      </c>
      <c r="I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1:19" s="101" customFormat="1" ht="11.25" customHeight="1">
      <c r="A51" s="94" t="s">
        <v>34</v>
      </c>
      <c r="B51" s="94"/>
      <c r="C51" s="102"/>
      <c r="D51" s="96">
        <v>869</v>
      </c>
      <c r="E51" s="219">
        <v>2</v>
      </c>
      <c r="F51" s="97">
        <f t="shared" si="3"/>
        <v>871</v>
      </c>
      <c r="G51" s="98"/>
      <c r="H51" s="99">
        <v>112</v>
      </c>
      <c r="I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1:19" s="101" customFormat="1" ht="11.25" customHeight="1">
      <c r="A52" s="94" t="s">
        <v>35</v>
      </c>
      <c r="B52" s="94"/>
      <c r="C52" s="102"/>
      <c r="D52" s="96">
        <v>1477</v>
      </c>
      <c r="E52" s="219">
        <v>4</v>
      </c>
      <c r="F52" s="97">
        <f t="shared" si="3"/>
        <v>1481</v>
      </c>
      <c r="G52" s="98"/>
      <c r="H52" s="99">
        <v>309</v>
      </c>
      <c r="I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s="101" customFormat="1" ht="11.25" customHeight="1">
      <c r="A53" s="94" t="s">
        <v>36</v>
      </c>
      <c r="B53" s="94"/>
      <c r="C53" s="102"/>
      <c r="D53" s="96">
        <v>365</v>
      </c>
      <c r="E53" s="219">
        <v>0</v>
      </c>
      <c r="F53" s="97">
        <f t="shared" si="3"/>
        <v>365</v>
      </c>
      <c r="G53" s="98"/>
      <c r="H53" s="99">
        <v>147</v>
      </c>
      <c r="I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1:19" s="101" customFormat="1" ht="11.25" customHeight="1">
      <c r="A54" s="94" t="s">
        <v>37</v>
      </c>
      <c r="B54" s="94"/>
      <c r="C54" s="102"/>
      <c r="D54" s="96">
        <v>150</v>
      </c>
      <c r="E54" s="219">
        <v>0</v>
      </c>
      <c r="F54" s="97">
        <f t="shared" si="3"/>
        <v>150</v>
      </c>
      <c r="G54" s="98"/>
      <c r="H54" s="99">
        <v>46</v>
      </c>
      <c r="I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1:19" s="101" customFormat="1" ht="11.25" customHeight="1">
      <c r="A55" s="94" t="s">
        <v>38</v>
      </c>
      <c r="B55" s="94"/>
      <c r="C55" s="102"/>
      <c r="D55" s="96">
        <v>1718</v>
      </c>
      <c r="E55" s="219">
        <v>2</v>
      </c>
      <c r="F55" s="97">
        <f t="shared" si="3"/>
        <v>1720</v>
      </c>
      <c r="G55" s="98"/>
      <c r="H55" s="99">
        <v>196</v>
      </c>
      <c r="I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1:19" s="101" customFormat="1" ht="11.25" customHeight="1">
      <c r="A56" s="68" t="s">
        <v>39</v>
      </c>
      <c r="B56" s="68"/>
      <c r="C56" s="104"/>
      <c r="D56" s="105">
        <v>293</v>
      </c>
      <c r="E56" s="105">
        <v>0</v>
      </c>
      <c r="F56" s="97">
        <f t="shared" si="3"/>
        <v>293</v>
      </c>
      <c r="G56" s="107"/>
      <c r="H56" s="108">
        <v>20</v>
      </c>
      <c r="I56" s="109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1:19" s="43" customFormat="1" ht="12.75" customHeight="1">
      <c r="A57" s="42" t="s">
        <v>40</v>
      </c>
      <c r="B57" s="42"/>
      <c r="C57" s="30"/>
      <c r="D57" s="40">
        <f>SUM(D48:D56)</f>
        <v>6543</v>
      </c>
      <c r="E57" s="31">
        <f>SUM(E48:E56)</f>
        <v>14</v>
      </c>
      <c r="F57" s="231">
        <f>SUM(D57:E57)</f>
        <v>6557</v>
      </c>
      <c r="G57" s="33"/>
      <c r="H57" s="31">
        <f>SUM(H48:H56)</f>
        <v>1054</v>
      </c>
      <c r="I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s="43" customFormat="1" ht="12.75" customHeight="1">
      <c r="A58" s="42"/>
      <c r="B58" s="42"/>
      <c r="C58" s="30"/>
      <c r="D58" s="40"/>
      <c r="E58" s="40"/>
      <c r="F58" s="41"/>
      <c r="G58" s="33"/>
      <c r="H58" s="31"/>
      <c r="I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s="22" customFormat="1" ht="15" customHeight="1">
      <c r="A59" s="44"/>
      <c r="B59" s="44"/>
      <c r="C59" s="45"/>
      <c r="D59" s="45"/>
      <c r="E59" s="45"/>
      <c r="F59" s="51"/>
      <c r="G59" s="27"/>
      <c r="H59" s="23"/>
      <c r="I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s="12" customFormat="1" ht="24" customHeight="1">
      <c r="A60" s="7" t="s">
        <v>125</v>
      </c>
      <c r="B60" s="7"/>
      <c r="C60" s="8"/>
      <c r="D60" s="8"/>
      <c r="E60" s="8"/>
      <c r="F60" s="9"/>
      <c r="G60" s="10"/>
      <c r="H60" s="11"/>
      <c r="I60"/>
      <c r="K60"/>
      <c r="L60"/>
      <c r="M60"/>
      <c r="N60"/>
      <c r="O60"/>
      <c r="P60"/>
      <c r="Q60"/>
      <c r="R60"/>
      <c r="S60"/>
    </row>
    <row r="61" spans="1:19" s="14" customFormat="1" ht="15" customHeight="1">
      <c r="A61" s="13" t="s">
        <v>128</v>
      </c>
      <c r="B61" s="13"/>
      <c r="F61" s="15"/>
      <c r="G61" s="16"/>
      <c r="I61"/>
      <c r="K61"/>
      <c r="L61"/>
      <c r="M61"/>
      <c r="N61"/>
      <c r="O61"/>
      <c r="P61"/>
      <c r="Q61"/>
      <c r="R61"/>
      <c r="S61"/>
    </row>
    <row r="62" spans="1:19" s="14" customFormat="1" ht="15" customHeight="1">
      <c r="A62" s="13"/>
      <c r="B62" s="13"/>
      <c r="F62" s="15"/>
      <c r="G62" s="16"/>
      <c r="I62"/>
      <c r="K62"/>
      <c r="L62"/>
      <c r="M62"/>
      <c r="N62"/>
      <c r="O62"/>
      <c r="P62"/>
      <c r="Q62"/>
      <c r="R62"/>
      <c r="S62"/>
    </row>
    <row r="63" spans="1:19" s="18" customFormat="1" ht="14.25" customHeight="1">
      <c r="A63" s="19"/>
      <c r="B63" s="19"/>
      <c r="C63" s="20"/>
      <c r="D63" s="230" t="s">
        <v>119</v>
      </c>
      <c r="E63" s="230"/>
      <c r="F63" s="230"/>
      <c r="G63" s="230"/>
      <c r="H63" s="162"/>
      <c r="I63" s="211"/>
      <c r="K63" s="211"/>
      <c r="L63" s="211"/>
      <c r="M63" s="211"/>
      <c r="N63" s="211"/>
      <c r="O63" s="211"/>
      <c r="P63" s="211"/>
      <c r="Q63" s="211"/>
      <c r="R63" s="211"/>
      <c r="S63" s="211"/>
    </row>
    <row r="64" spans="1:19" s="209" customFormat="1" ht="30" customHeight="1" thickBot="1">
      <c r="A64" s="204" t="s">
        <v>107</v>
      </c>
      <c r="B64" s="204"/>
      <c r="C64" s="205"/>
      <c r="D64" s="223" t="s">
        <v>115</v>
      </c>
      <c r="E64" s="223" t="s">
        <v>116</v>
      </c>
      <c r="F64" s="227" t="s">
        <v>117</v>
      </c>
      <c r="G64" s="227"/>
      <c r="H64" s="207" t="s">
        <v>0</v>
      </c>
      <c r="I64" s="208"/>
      <c r="K64" s="210"/>
      <c r="L64" s="210"/>
      <c r="M64" s="210"/>
      <c r="N64" s="210"/>
      <c r="O64" s="210"/>
      <c r="P64" s="210"/>
      <c r="Q64" s="210"/>
      <c r="R64" s="210"/>
      <c r="S64" s="210"/>
    </row>
    <row r="65" spans="1:19" s="176" customFormat="1" ht="20.100000000000001" customHeight="1">
      <c r="A65" s="182" t="s">
        <v>41</v>
      </c>
      <c r="B65" s="182"/>
      <c r="C65" s="183"/>
      <c r="D65" s="183"/>
      <c r="E65" s="183"/>
      <c r="F65" s="184"/>
      <c r="G65" s="185"/>
      <c r="H65" s="186"/>
      <c r="I65" s="187"/>
      <c r="K65" s="181"/>
      <c r="L65" s="181"/>
      <c r="M65" s="181"/>
      <c r="N65" s="181"/>
      <c r="O65" s="181"/>
      <c r="P65" s="181"/>
      <c r="Q65" s="181"/>
      <c r="R65" s="181"/>
      <c r="S65" s="181"/>
    </row>
    <row r="66" spans="1:19" s="101" customFormat="1" ht="12" customHeight="1">
      <c r="A66" s="94" t="s">
        <v>42</v>
      </c>
      <c r="B66" s="94"/>
      <c r="C66" s="102"/>
      <c r="D66" s="110">
        <v>666</v>
      </c>
      <c r="E66" s="219">
        <v>20</v>
      </c>
      <c r="F66" s="97">
        <f t="shared" ref="F66:F75" si="4">SUM(D66:E66)</f>
        <v>686</v>
      </c>
      <c r="G66" s="98"/>
      <c r="H66" s="99">
        <v>108</v>
      </c>
      <c r="I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1:19" s="101" customFormat="1" ht="12" customHeight="1">
      <c r="A67" s="94" t="s">
        <v>10</v>
      </c>
      <c r="B67" s="94"/>
      <c r="C67" s="102"/>
      <c r="D67" s="110">
        <v>262</v>
      </c>
      <c r="E67" s="219">
        <v>3</v>
      </c>
      <c r="F67" s="97">
        <f t="shared" si="4"/>
        <v>265</v>
      </c>
      <c r="G67" s="98"/>
      <c r="H67" s="99">
        <v>44</v>
      </c>
      <c r="I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1:19" s="202" customFormat="1" ht="12" customHeight="1">
      <c r="A68" s="196" t="s">
        <v>43</v>
      </c>
      <c r="B68" s="196"/>
      <c r="C68" s="197"/>
      <c r="D68" s="198">
        <v>265</v>
      </c>
      <c r="E68" s="221">
        <v>12</v>
      </c>
      <c r="F68" s="97">
        <f t="shared" si="4"/>
        <v>277</v>
      </c>
      <c r="G68" s="199"/>
      <c r="H68" s="200">
        <v>112</v>
      </c>
      <c r="I68" s="201"/>
      <c r="K68" s="201"/>
      <c r="L68" s="201"/>
      <c r="M68" s="201"/>
      <c r="N68" s="201"/>
      <c r="O68" s="201"/>
      <c r="P68" s="201"/>
      <c r="Q68" s="201"/>
      <c r="R68" s="201"/>
      <c r="S68" s="201"/>
    </row>
    <row r="69" spans="1:19" s="101" customFormat="1" ht="12" customHeight="1">
      <c r="A69" s="94" t="s">
        <v>44</v>
      </c>
      <c r="B69" s="94"/>
      <c r="C69" s="102"/>
      <c r="D69" s="110">
        <v>1093</v>
      </c>
      <c r="E69" s="219">
        <v>13</v>
      </c>
      <c r="F69" s="97">
        <f t="shared" si="4"/>
        <v>1106</v>
      </c>
      <c r="G69" s="98"/>
      <c r="H69" s="99">
        <v>45</v>
      </c>
      <c r="I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1:19" s="101" customFormat="1" ht="12" customHeight="1">
      <c r="A70" s="94" t="s">
        <v>45</v>
      </c>
      <c r="B70" s="94"/>
      <c r="C70" s="102"/>
      <c r="D70" s="110">
        <v>693</v>
      </c>
      <c r="E70" s="219">
        <v>5</v>
      </c>
      <c r="F70" s="97">
        <f t="shared" si="4"/>
        <v>698</v>
      </c>
      <c r="G70" s="98"/>
      <c r="H70" s="99">
        <v>217</v>
      </c>
      <c r="I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1:19" s="101" customFormat="1" ht="12" customHeight="1">
      <c r="A71" s="196" t="s">
        <v>46</v>
      </c>
      <c r="B71" s="94"/>
      <c r="C71" s="102"/>
      <c r="D71" s="110">
        <v>0</v>
      </c>
      <c r="E71" s="110">
        <v>0</v>
      </c>
      <c r="F71" s="97">
        <f t="shared" si="4"/>
        <v>0</v>
      </c>
      <c r="G71" s="98"/>
      <c r="H71" s="99">
        <v>0</v>
      </c>
      <c r="I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1:19" s="101" customFormat="1" ht="12" customHeight="1">
      <c r="A72" s="196" t="s">
        <v>47</v>
      </c>
      <c r="B72" s="94"/>
      <c r="C72" s="102"/>
      <c r="D72" s="96">
        <v>20</v>
      </c>
      <c r="E72" s="96">
        <v>0</v>
      </c>
      <c r="F72" s="97">
        <f t="shared" si="4"/>
        <v>20</v>
      </c>
      <c r="G72" s="98"/>
      <c r="H72" s="99">
        <v>0</v>
      </c>
      <c r="I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1:19" s="101" customFormat="1" ht="12" customHeight="1">
      <c r="A73" s="196" t="s">
        <v>105</v>
      </c>
      <c r="B73" s="94"/>
      <c r="C73" s="102"/>
      <c r="D73" s="96">
        <v>0</v>
      </c>
      <c r="E73" s="96">
        <v>0</v>
      </c>
      <c r="F73" s="97">
        <f t="shared" si="4"/>
        <v>0</v>
      </c>
      <c r="G73" s="98"/>
      <c r="H73" s="99">
        <v>0</v>
      </c>
      <c r="I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1:19" s="101" customFormat="1" ht="12" customHeight="1">
      <c r="A74" s="196" t="s">
        <v>106</v>
      </c>
      <c r="B74" s="94"/>
      <c r="C74" s="102"/>
      <c r="D74" s="96">
        <v>90</v>
      </c>
      <c r="E74" s="96">
        <v>0</v>
      </c>
      <c r="F74" s="97">
        <f t="shared" si="4"/>
        <v>90</v>
      </c>
      <c r="G74" s="98"/>
      <c r="H74" s="99">
        <v>0</v>
      </c>
      <c r="I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1:19" s="101" customFormat="1" ht="12" customHeight="1">
      <c r="A75" s="68" t="s">
        <v>48</v>
      </c>
      <c r="B75" s="68"/>
      <c r="C75" s="104"/>
      <c r="D75" s="105">
        <v>64</v>
      </c>
      <c r="E75" s="105">
        <v>1</v>
      </c>
      <c r="F75" s="97">
        <f t="shared" si="4"/>
        <v>65</v>
      </c>
      <c r="G75" s="107"/>
      <c r="H75" s="108">
        <v>0</v>
      </c>
      <c r="I75" s="109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1:19" s="43" customFormat="1" ht="12.75" customHeight="1">
      <c r="A76" s="42" t="s">
        <v>100</v>
      </c>
      <c r="B76" s="42"/>
      <c r="C76" s="30"/>
      <c r="D76" s="40">
        <f>SUM(D66:D75)</f>
        <v>3153</v>
      </c>
      <c r="E76" s="133">
        <f>SUM(E66:E75)</f>
        <v>54</v>
      </c>
      <c r="F76" s="231">
        <f>SUM(F66:F75)</f>
        <v>3207</v>
      </c>
      <c r="G76" s="33"/>
      <c r="H76" s="31">
        <f>SUM(H66:H75)</f>
        <v>526</v>
      </c>
      <c r="I76" s="17"/>
      <c r="K76" s="17"/>
      <c r="L76" s="17"/>
      <c r="M76" s="17"/>
      <c r="N76" s="17"/>
      <c r="O76" s="17"/>
      <c r="P76" s="17"/>
      <c r="Q76" s="17"/>
      <c r="R76" s="17"/>
      <c r="S76" s="17"/>
    </row>
    <row r="77" spans="1:19" s="22" customFormat="1" ht="10.199999999999999" customHeight="1">
      <c r="A77" s="44"/>
      <c r="B77" s="44"/>
      <c r="C77" s="45"/>
      <c r="D77" s="45"/>
      <c r="E77" s="45"/>
      <c r="F77" s="51"/>
      <c r="G77" s="27"/>
      <c r="H77" s="23"/>
      <c r="I77" s="17"/>
      <c r="K77" s="17"/>
      <c r="L77" s="17"/>
      <c r="M77" s="17"/>
      <c r="N77" s="17"/>
      <c r="O77" s="17"/>
      <c r="P77" s="17"/>
      <c r="Q77" s="17"/>
      <c r="R77" s="17"/>
      <c r="S77" s="17"/>
    </row>
    <row r="78" spans="1:19" s="176" customFormat="1" ht="12" customHeight="1">
      <c r="A78" s="188" t="s">
        <v>49</v>
      </c>
      <c r="B78" s="188"/>
      <c r="C78" s="178"/>
      <c r="D78" s="189"/>
      <c r="E78" s="189"/>
      <c r="F78" s="190"/>
      <c r="G78" s="191"/>
      <c r="H78" s="174"/>
      <c r="I78" s="180"/>
      <c r="K78" s="181"/>
      <c r="L78" s="181"/>
      <c r="M78" s="181"/>
      <c r="N78" s="181"/>
      <c r="O78" s="181"/>
      <c r="P78" s="181"/>
      <c r="Q78" s="181"/>
      <c r="R78" s="181"/>
      <c r="S78" s="181"/>
    </row>
    <row r="79" spans="1:19" s="22" customFormat="1" ht="12" customHeight="1">
      <c r="A79" s="29" t="s">
        <v>50</v>
      </c>
      <c r="B79" s="29"/>
      <c r="C79" s="27"/>
      <c r="D79" s="48"/>
      <c r="E79" s="48"/>
      <c r="F79" s="49"/>
      <c r="G79" s="50"/>
      <c r="H79" s="39"/>
      <c r="I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s="101" customFormat="1" ht="12" customHeight="1">
      <c r="A80" s="94" t="s">
        <v>51</v>
      </c>
      <c r="B80" s="94"/>
      <c r="C80" s="102"/>
      <c r="D80" s="96">
        <v>218</v>
      </c>
      <c r="E80" s="96">
        <v>25</v>
      </c>
      <c r="F80" s="97">
        <f t="shared" ref="F80:F85" si="5">SUM(D80:E80)</f>
        <v>243</v>
      </c>
      <c r="G80" s="98"/>
      <c r="H80" s="99">
        <v>133</v>
      </c>
      <c r="I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1:19" s="101" customFormat="1" ht="12" customHeight="1">
      <c r="A81" s="94" t="s">
        <v>52</v>
      </c>
      <c r="B81" s="94"/>
      <c r="C81" s="102"/>
      <c r="D81" s="96">
        <v>420</v>
      </c>
      <c r="E81" s="96">
        <v>48</v>
      </c>
      <c r="F81" s="97">
        <f t="shared" si="5"/>
        <v>468</v>
      </c>
      <c r="G81" s="98"/>
      <c r="H81" s="99">
        <v>17</v>
      </c>
      <c r="I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1:19" s="101" customFormat="1" ht="12" customHeight="1">
      <c r="A82" s="94" t="s">
        <v>53</v>
      </c>
      <c r="B82" s="94"/>
      <c r="C82" s="102"/>
      <c r="D82" s="96">
        <v>201</v>
      </c>
      <c r="E82" s="96">
        <v>21</v>
      </c>
      <c r="F82" s="97">
        <f t="shared" si="5"/>
        <v>222</v>
      </c>
      <c r="G82" s="98"/>
      <c r="H82" s="99">
        <v>33</v>
      </c>
      <c r="I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1:19" s="101" customFormat="1" ht="12" customHeight="1">
      <c r="A83" s="94" t="s">
        <v>54</v>
      </c>
      <c r="B83" s="94"/>
      <c r="C83" s="102"/>
      <c r="D83" s="96">
        <v>144</v>
      </c>
      <c r="E83" s="96">
        <v>31</v>
      </c>
      <c r="F83" s="97">
        <f t="shared" si="5"/>
        <v>175</v>
      </c>
      <c r="G83" s="98"/>
      <c r="H83" s="99">
        <v>0</v>
      </c>
      <c r="I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1:19" s="101" customFormat="1" ht="12" customHeight="1">
      <c r="A84" s="94" t="s">
        <v>55</v>
      </c>
      <c r="B84" s="94"/>
      <c r="C84" s="102"/>
      <c r="D84" s="96">
        <v>34</v>
      </c>
      <c r="E84" s="96">
        <v>15</v>
      </c>
      <c r="F84" s="97">
        <f t="shared" si="5"/>
        <v>49</v>
      </c>
      <c r="G84" s="98"/>
      <c r="H84" s="99">
        <v>0</v>
      </c>
      <c r="I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1:19" s="101" customFormat="1" ht="12" customHeight="1">
      <c r="A85" s="68" t="s">
        <v>56</v>
      </c>
      <c r="B85" s="68"/>
      <c r="C85" s="104"/>
      <c r="D85" s="105">
        <v>93</v>
      </c>
      <c r="E85" s="105">
        <v>168</v>
      </c>
      <c r="F85" s="97">
        <f t="shared" si="5"/>
        <v>261</v>
      </c>
      <c r="G85" s="107"/>
      <c r="H85" s="108">
        <v>14</v>
      </c>
      <c r="I85" s="109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1:19" s="43" customFormat="1" ht="12.75" customHeight="1">
      <c r="A86" s="42" t="s">
        <v>57</v>
      </c>
      <c r="B86" s="42"/>
      <c r="C86" s="52"/>
      <c r="D86" s="40">
        <f>SUM(D80:D85)</f>
        <v>1110</v>
      </c>
      <c r="E86" s="40">
        <f>SUM(E80:E85)</f>
        <v>308</v>
      </c>
      <c r="F86" s="231">
        <f>SUM(F80:F85)</f>
        <v>1418</v>
      </c>
      <c r="G86" s="33"/>
      <c r="H86" s="31">
        <f>SUM(H80:H85)</f>
        <v>197</v>
      </c>
      <c r="I86" s="17"/>
      <c r="K86" s="17"/>
      <c r="L86" s="17"/>
      <c r="M86" s="17"/>
      <c r="N86" s="17"/>
      <c r="O86" s="17"/>
      <c r="P86" s="17"/>
      <c r="Q86" s="17"/>
      <c r="R86" s="17"/>
      <c r="S86" s="17"/>
    </row>
    <row r="87" spans="1:19" s="43" customFormat="1" ht="5.0999999999999996" customHeight="1">
      <c r="A87" s="42"/>
      <c r="B87" s="42"/>
      <c r="C87" s="52"/>
      <c r="D87" s="40"/>
      <c r="E87" s="40"/>
      <c r="F87" s="41"/>
      <c r="G87" s="33"/>
      <c r="H87" s="31"/>
      <c r="I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19" s="22" customFormat="1" ht="12" customHeight="1">
      <c r="A88" s="228" t="s">
        <v>90</v>
      </c>
      <c r="B88" s="228"/>
      <c r="C88" s="23"/>
      <c r="D88" s="48"/>
      <c r="E88" s="48"/>
      <c r="F88" s="49"/>
      <c r="G88" s="50"/>
      <c r="H88" s="39"/>
      <c r="I88" s="17"/>
      <c r="K88" s="17"/>
      <c r="L88" s="17"/>
      <c r="M88" s="17"/>
      <c r="N88" s="17"/>
      <c r="O88" s="17"/>
      <c r="P88" s="17"/>
      <c r="Q88" s="17"/>
      <c r="R88" s="17"/>
      <c r="S88" s="17"/>
    </row>
    <row r="89" spans="1:19" s="101" customFormat="1" ht="12" customHeight="1">
      <c r="A89" s="94" t="s">
        <v>6</v>
      </c>
      <c r="B89" s="94"/>
      <c r="C89" s="102"/>
      <c r="D89" s="96">
        <v>123</v>
      </c>
      <c r="E89" s="96">
        <v>2</v>
      </c>
      <c r="F89" s="97">
        <f t="shared" ref="F89:F99" si="6">SUM(D89:E89)</f>
        <v>125</v>
      </c>
      <c r="G89" s="98"/>
      <c r="H89" s="99">
        <v>37</v>
      </c>
      <c r="I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1:19" s="101" customFormat="1" ht="12" customHeight="1">
      <c r="A90" s="94" t="s">
        <v>58</v>
      </c>
      <c r="B90" s="94"/>
      <c r="C90" s="102"/>
      <c r="D90" s="96">
        <v>152</v>
      </c>
      <c r="E90" s="96">
        <v>4</v>
      </c>
      <c r="F90" s="97">
        <f t="shared" si="6"/>
        <v>156</v>
      </c>
      <c r="G90" s="98"/>
      <c r="H90" s="99">
        <v>164</v>
      </c>
      <c r="I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1:19" s="101" customFormat="1" ht="12" customHeight="1">
      <c r="A91" s="94" t="s">
        <v>59</v>
      </c>
      <c r="B91" s="94"/>
      <c r="C91" s="102"/>
      <c r="D91" s="96">
        <v>1062</v>
      </c>
      <c r="E91" s="96">
        <v>15</v>
      </c>
      <c r="F91" s="97">
        <f t="shared" si="6"/>
        <v>1077</v>
      </c>
      <c r="G91" s="98"/>
      <c r="H91" s="99">
        <v>212</v>
      </c>
      <c r="I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1:19" s="101" customFormat="1" ht="12" customHeight="1">
      <c r="A92" s="94" t="s">
        <v>7</v>
      </c>
      <c r="B92" s="94"/>
      <c r="C92" s="102"/>
      <c r="D92" s="96">
        <v>0</v>
      </c>
      <c r="E92" s="96">
        <v>0</v>
      </c>
      <c r="F92" s="97">
        <f t="shared" si="6"/>
        <v>0</v>
      </c>
      <c r="G92" s="98"/>
      <c r="H92" s="99">
        <v>36</v>
      </c>
      <c r="I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1:19" s="101" customFormat="1" ht="12" customHeight="1">
      <c r="A93" s="94" t="s">
        <v>11</v>
      </c>
      <c r="B93" s="94"/>
      <c r="C93" s="102"/>
      <c r="D93" s="96">
        <v>77</v>
      </c>
      <c r="E93" s="96">
        <v>6</v>
      </c>
      <c r="F93" s="97">
        <f t="shared" si="6"/>
        <v>83</v>
      </c>
      <c r="G93" s="98"/>
      <c r="H93" s="99">
        <v>16</v>
      </c>
      <c r="I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1:19" s="101" customFormat="1" ht="12" customHeight="1">
      <c r="A94" s="94" t="s">
        <v>60</v>
      </c>
      <c r="B94" s="94"/>
      <c r="C94" s="102"/>
      <c r="D94" s="96">
        <v>124</v>
      </c>
      <c r="E94" s="96">
        <v>7</v>
      </c>
      <c r="F94" s="97">
        <f t="shared" si="6"/>
        <v>131</v>
      </c>
      <c r="G94" s="98"/>
      <c r="H94" s="99">
        <v>35</v>
      </c>
      <c r="I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1:19" s="101" customFormat="1" ht="12" customHeight="1">
      <c r="A95" s="94" t="s">
        <v>61</v>
      </c>
      <c r="B95" s="94"/>
      <c r="C95" s="102"/>
      <c r="D95" s="96">
        <v>124</v>
      </c>
      <c r="E95" s="96">
        <v>57</v>
      </c>
      <c r="F95" s="97">
        <f t="shared" si="6"/>
        <v>181</v>
      </c>
      <c r="G95" s="98"/>
      <c r="H95" s="99">
        <v>76</v>
      </c>
      <c r="I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1:19" s="101" customFormat="1" ht="12" customHeight="1">
      <c r="A96" s="94" t="s">
        <v>62</v>
      </c>
      <c r="B96" s="94"/>
      <c r="C96" s="102"/>
      <c r="D96" s="96">
        <v>74</v>
      </c>
      <c r="E96" s="96">
        <v>12</v>
      </c>
      <c r="F96" s="97">
        <f t="shared" si="6"/>
        <v>86</v>
      </c>
      <c r="G96" s="98"/>
      <c r="H96" s="99">
        <v>87</v>
      </c>
      <c r="I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1:19" s="101" customFormat="1" ht="12" customHeight="1">
      <c r="A97" s="94" t="s">
        <v>63</v>
      </c>
      <c r="B97" s="94"/>
      <c r="C97" s="102"/>
      <c r="D97" s="96">
        <v>95</v>
      </c>
      <c r="E97" s="96">
        <v>13</v>
      </c>
      <c r="F97" s="97">
        <f t="shared" si="6"/>
        <v>108</v>
      </c>
      <c r="G97" s="98"/>
      <c r="H97" s="99">
        <v>120</v>
      </c>
      <c r="I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1:19" s="101" customFormat="1" ht="12" customHeight="1">
      <c r="A98" s="94" t="s">
        <v>16</v>
      </c>
      <c r="B98" s="94"/>
      <c r="C98" s="102"/>
      <c r="D98" s="96">
        <v>412</v>
      </c>
      <c r="E98" s="96">
        <v>14</v>
      </c>
      <c r="F98" s="97">
        <f t="shared" si="6"/>
        <v>426</v>
      </c>
      <c r="G98" s="98"/>
      <c r="H98" s="99">
        <v>0</v>
      </c>
      <c r="I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1:19" s="101" customFormat="1" ht="10.199999999999999">
      <c r="A99" s="111" t="s">
        <v>64</v>
      </c>
      <c r="B99" s="68"/>
      <c r="C99" s="104"/>
      <c r="D99" s="105">
        <v>15</v>
      </c>
      <c r="E99" s="105">
        <v>1</v>
      </c>
      <c r="F99" s="97">
        <f t="shared" si="6"/>
        <v>16</v>
      </c>
      <c r="G99" s="107"/>
      <c r="H99" s="108">
        <v>0</v>
      </c>
      <c r="I99" s="109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1:19" s="34" customFormat="1" ht="12.75" customHeight="1">
      <c r="A100" s="29" t="s">
        <v>65</v>
      </c>
      <c r="B100" s="29"/>
      <c r="C100" s="52"/>
      <c r="D100" s="53">
        <f>SUM(D89:D99)</f>
        <v>2258</v>
      </c>
      <c r="E100" s="53">
        <f>SUM(E89:E99)</f>
        <v>131</v>
      </c>
      <c r="F100" s="231">
        <f>SUM(F89:F99)</f>
        <v>2389</v>
      </c>
      <c r="G100" s="54"/>
      <c r="H100" s="55">
        <f>SUM(H89:H99)</f>
        <v>783</v>
      </c>
      <c r="I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 s="22" customFormat="1" ht="5.0999999999999996" customHeight="1">
      <c r="A101" s="44"/>
      <c r="B101" s="44"/>
      <c r="C101" s="45"/>
      <c r="D101" s="45"/>
      <c r="E101" s="45"/>
      <c r="F101" s="51"/>
      <c r="G101" s="27"/>
      <c r="H101" s="23"/>
      <c r="I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 s="22" customFormat="1" ht="12" customHeight="1">
      <c r="A102" s="29" t="s">
        <v>66</v>
      </c>
      <c r="B102" s="29"/>
      <c r="C102" s="23"/>
      <c r="D102" s="23"/>
      <c r="E102" s="23"/>
      <c r="F102" s="38"/>
      <c r="G102" s="27"/>
      <c r="H102" s="39"/>
      <c r="I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 s="101" customFormat="1" ht="12" customHeight="1">
      <c r="A103" s="94" t="s">
        <v>8</v>
      </c>
      <c r="B103" s="94"/>
      <c r="C103" s="102"/>
      <c r="D103" s="96">
        <v>70</v>
      </c>
      <c r="E103" s="96">
        <v>35</v>
      </c>
      <c r="F103" s="97">
        <f t="shared" ref="F103:F106" si="7">SUM(D103:E103)</f>
        <v>105</v>
      </c>
      <c r="G103" s="98"/>
      <c r="H103" s="99">
        <v>57</v>
      </c>
      <c r="I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1:19" s="101" customFormat="1" ht="12" customHeight="1">
      <c r="A104" s="94" t="s">
        <v>67</v>
      </c>
      <c r="B104" s="94"/>
      <c r="C104" s="102"/>
      <c r="D104" s="96">
        <v>205</v>
      </c>
      <c r="E104" s="96">
        <v>40</v>
      </c>
      <c r="F104" s="97">
        <f t="shared" si="7"/>
        <v>245</v>
      </c>
      <c r="G104" s="98"/>
      <c r="H104" s="99">
        <v>21</v>
      </c>
      <c r="I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1:19" s="101" customFormat="1" ht="12" customHeight="1">
      <c r="A105" s="94" t="s">
        <v>68</v>
      </c>
      <c r="B105" s="94"/>
      <c r="C105" s="102"/>
      <c r="D105" s="96">
        <v>810</v>
      </c>
      <c r="E105" s="96">
        <v>54</v>
      </c>
      <c r="F105" s="97">
        <f t="shared" si="7"/>
        <v>864</v>
      </c>
      <c r="G105" s="98"/>
      <c r="H105" s="99">
        <v>54</v>
      </c>
      <c r="I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1:19" s="101" customFormat="1" ht="12" customHeight="1">
      <c r="A106" s="68" t="s">
        <v>15</v>
      </c>
      <c r="B106" s="68"/>
      <c r="C106" s="104"/>
      <c r="D106" s="105">
        <v>403</v>
      </c>
      <c r="E106" s="105">
        <v>65</v>
      </c>
      <c r="F106" s="106">
        <f t="shared" si="7"/>
        <v>468</v>
      </c>
      <c r="G106" s="107"/>
      <c r="H106" s="108">
        <v>20</v>
      </c>
      <c r="I106" s="109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1:19" s="34" customFormat="1" ht="12.75" customHeight="1">
      <c r="A107" s="29" t="s">
        <v>69</v>
      </c>
      <c r="B107" s="29"/>
      <c r="C107" s="52"/>
      <c r="D107" s="40">
        <f>SUM(D103:D106)</f>
        <v>1488</v>
      </c>
      <c r="E107" s="40">
        <f>SUM(E103:E106)</f>
        <v>194</v>
      </c>
      <c r="F107" s="41">
        <f>SUM(F103:F106)</f>
        <v>1682</v>
      </c>
      <c r="G107" s="33"/>
      <c r="H107" s="31">
        <f>SUM(H103:H106)</f>
        <v>152</v>
      </c>
      <c r="I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s="34" customFormat="1" ht="5.0999999999999996" customHeight="1">
      <c r="A108" s="29"/>
      <c r="B108" s="29"/>
      <c r="C108" s="52"/>
      <c r="D108" s="40"/>
      <c r="E108" s="53"/>
      <c r="F108" s="41"/>
      <c r="G108" s="33"/>
      <c r="H108" s="31"/>
      <c r="I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s="57" customFormat="1" ht="11.25" customHeight="1">
      <c r="A109" s="29" t="s">
        <v>70</v>
      </c>
      <c r="B109" s="29"/>
      <c r="C109" s="56"/>
      <c r="D109" s="48"/>
      <c r="E109" s="130"/>
      <c r="F109" s="49"/>
      <c r="G109" s="50"/>
      <c r="H109" s="56"/>
      <c r="I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 s="101" customFormat="1" ht="11.25" customHeight="1">
      <c r="A110" s="94" t="s">
        <v>71</v>
      </c>
      <c r="B110" s="94"/>
      <c r="C110" s="102"/>
      <c r="D110" s="96"/>
      <c r="E110" s="131"/>
      <c r="F110" s="97"/>
      <c r="G110" s="98"/>
      <c r="H110" s="96"/>
      <c r="I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1:19" s="101" customFormat="1" ht="11.25" customHeight="1">
      <c r="A111" s="94" t="s">
        <v>72</v>
      </c>
      <c r="B111" s="94"/>
      <c r="C111" s="102"/>
      <c r="D111" s="96"/>
      <c r="E111" s="131"/>
      <c r="F111" s="97"/>
      <c r="G111" s="98"/>
      <c r="H111" s="96"/>
      <c r="I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1:19" s="101" customFormat="1" ht="11.25" customHeight="1">
      <c r="A112" s="68" t="s">
        <v>73</v>
      </c>
      <c r="B112" s="68"/>
      <c r="C112" s="104"/>
      <c r="D112" s="105"/>
      <c r="E112" s="132"/>
      <c r="F112" s="106"/>
      <c r="G112" s="107"/>
      <c r="H112" s="105"/>
      <c r="I112" s="109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1:23" s="34" customFormat="1" ht="12.75" customHeight="1">
      <c r="A113" s="29" t="s">
        <v>74</v>
      </c>
      <c r="B113" s="29"/>
      <c r="C113" s="52"/>
      <c r="D113" s="119"/>
      <c r="E113" s="133"/>
      <c r="F113" s="121"/>
      <c r="G113" s="30"/>
      <c r="H113" s="119"/>
      <c r="I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23" s="34" customFormat="1" ht="5.0999999999999996" customHeight="1">
      <c r="A114" s="29"/>
      <c r="B114" s="29"/>
      <c r="C114" s="52"/>
      <c r="D114" s="58"/>
      <c r="E114" s="134"/>
      <c r="F114" s="59"/>
      <c r="G114" s="30"/>
      <c r="H114" s="58"/>
      <c r="I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23" s="101" customFormat="1" ht="12" customHeight="1">
      <c r="A115" s="68" t="s">
        <v>75</v>
      </c>
      <c r="B115" s="68"/>
      <c r="C115" s="104"/>
      <c r="D115" s="105">
        <f>1744-D98-D99</f>
        <v>1317</v>
      </c>
      <c r="E115" s="222">
        <v>112</v>
      </c>
      <c r="F115" s="106">
        <f>SUM(D115:E115)</f>
        <v>1429</v>
      </c>
      <c r="G115" s="107"/>
      <c r="H115" s="105">
        <v>1</v>
      </c>
      <c r="I115" s="109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1:23" s="116" customFormat="1" ht="12.75" customHeight="1">
      <c r="A116" s="112" t="s">
        <v>101</v>
      </c>
      <c r="B116" s="112"/>
      <c r="C116" s="113"/>
      <c r="D116" s="114">
        <f>D115+D107+D100+D86</f>
        <v>6173</v>
      </c>
      <c r="E116" s="114">
        <f>E115+E113+E107+E100+E86</f>
        <v>745</v>
      </c>
      <c r="F116" s="41">
        <f>SUM(D116:E116)</f>
        <v>6918</v>
      </c>
      <c r="G116" s="115"/>
      <c r="H116" s="40">
        <f>H113+H107+H100+H86+H115</f>
        <v>1133</v>
      </c>
      <c r="I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1:23" s="116" customFormat="1" ht="1.5" customHeight="1">
      <c r="A117" s="112"/>
      <c r="B117" s="112"/>
      <c r="C117" s="113"/>
      <c r="D117" s="114"/>
      <c r="E117" s="114"/>
      <c r="F117" s="41"/>
      <c r="G117" s="115"/>
      <c r="H117" s="40"/>
      <c r="I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1:23" s="22" customFormat="1" ht="15" customHeight="1">
      <c r="A118" s="44"/>
      <c r="B118" s="44"/>
      <c r="C118" s="45"/>
      <c r="D118" s="45"/>
      <c r="E118" s="45"/>
      <c r="F118" s="51"/>
      <c r="G118" s="27"/>
      <c r="H118" s="23"/>
      <c r="I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23" s="12" customFormat="1" ht="24" customHeight="1">
      <c r="A119" s="7" t="s">
        <v>125</v>
      </c>
      <c r="B119" s="7"/>
      <c r="C119" s="8"/>
      <c r="D119" s="8"/>
      <c r="E119" s="8"/>
      <c r="F119" s="9"/>
      <c r="G119" s="10"/>
      <c r="H119" s="11"/>
      <c r="I119"/>
      <c r="K119"/>
      <c r="L119"/>
      <c r="M119"/>
      <c r="N119"/>
      <c r="O119"/>
      <c r="P119"/>
      <c r="Q119"/>
      <c r="R119"/>
      <c r="S119"/>
    </row>
    <row r="120" spans="1:23" s="14" customFormat="1" ht="15" customHeight="1">
      <c r="A120" s="13" t="s">
        <v>128</v>
      </c>
      <c r="B120" s="13"/>
      <c r="F120" s="15"/>
      <c r="G120" s="16"/>
      <c r="I120"/>
      <c r="K120"/>
      <c r="L120"/>
      <c r="M120"/>
      <c r="N120"/>
      <c r="O120"/>
      <c r="P120"/>
      <c r="Q120"/>
      <c r="R120"/>
      <c r="S120"/>
    </row>
    <row r="121" spans="1:23" s="14" customFormat="1" ht="15" customHeight="1">
      <c r="A121" s="13"/>
      <c r="B121" s="13"/>
      <c r="F121" s="15"/>
      <c r="G121" s="16"/>
      <c r="I121"/>
      <c r="K121"/>
      <c r="L121"/>
      <c r="M121"/>
      <c r="N121"/>
      <c r="O121"/>
      <c r="P121"/>
      <c r="Q121"/>
      <c r="R121"/>
      <c r="S121"/>
    </row>
    <row r="122" spans="1:23" s="18" customFormat="1" ht="14.25" customHeight="1">
      <c r="A122" s="19"/>
      <c r="B122" s="19"/>
      <c r="C122" s="20"/>
      <c r="D122" s="230" t="s">
        <v>118</v>
      </c>
      <c r="E122" s="230"/>
      <c r="F122" s="230"/>
      <c r="G122" s="230"/>
      <c r="H122" s="162"/>
      <c r="I122" s="211"/>
      <c r="K122" s="211"/>
      <c r="L122" s="211"/>
      <c r="M122" s="211"/>
      <c r="N122" s="211"/>
      <c r="O122" s="211"/>
      <c r="P122" s="211"/>
      <c r="Q122" s="211"/>
      <c r="R122" s="211"/>
      <c r="S122" s="211"/>
    </row>
    <row r="123" spans="1:23" s="214" customFormat="1" ht="30" customHeight="1" thickBot="1">
      <c r="A123" s="204" t="s">
        <v>108</v>
      </c>
      <c r="B123" s="204"/>
      <c r="C123" s="205"/>
      <c r="D123" s="223" t="s">
        <v>115</v>
      </c>
      <c r="E123" s="223" t="s">
        <v>116</v>
      </c>
      <c r="F123" s="206" t="s">
        <v>117</v>
      </c>
      <c r="G123" s="215" t="s">
        <v>92</v>
      </c>
      <c r="H123" s="216" t="s">
        <v>0</v>
      </c>
      <c r="I123" s="218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</row>
    <row r="124" spans="1:23" s="176" customFormat="1" ht="20.100000000000001" customHeight="1">
      <c r="A124" s="182" t="s">
        <v>76</v>
      </c>
      <c r="B124" s="182"/>
      <c r="C124" s="183"/>
      <c r="D124" s="183"/>
      <c r="E124" s="183"/>
      <c r="F124" s="183"/>
      <c r="G124" s="185"/>
      <c r="H124" s="186"/>
      <c r="I124" s="192"/>
      <c r="K124" s="117"/>
      <c r="L124" s="117"/>
      <c r="M124" s="117"/>
      <c r="N124" s="117"/>
      <c r="O124" s="117"/>
      <c r="P124" s="117"/>
      <c r="Q124" s="117"/>
      <c r="R124" s="117"/>
      <c r="S124" s="117"/>
    </row>
    <row r="125" spans="1:23" s="101" customFormat="1" ht="12" customHeight="1">
      <c r="A125" s="94" t="s">
        <v>77</v>
      </c>
      <c r="B125" s="94"/>
      <c r="C125" s="102"/>
      <c r="D125" s="96"/>
      <c r="E125" s="96"/>
      <c r="F125" s="123"/>
      <c r="G125" s="124">
        <v>636</v>
      </c>
      <c r="H125" s="99">
        <v>0</v>
      </c>
      <c r="I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1:23" s="101" customFormat="1" ht="12" customHeight="1">
      <c r="A126" s="94" t="s">
        <v>78</v>
      </c>
      <c r="B126" s="94"/>
      <c r="C126" s="102"/>
      <c r="D126" s="96"/>
      <c r="E126" s="96"/>
      <c r="F126" s="97"/>
      <c r="G126" s="97">
        <v>0</v>
      </c>
      <c r="H126" s="99">
        <v>73</v>
      </c>
      <c r="I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1:23" s="101" customFormat="1" ht="12" customHeight="1">
      <c r="A127" s="94" t="s">
        <v>91</v>
      </c>
      <c r="B127" s="94"/>
      <c r="C127" s="102"/>
      <c r="D127" s="96"/>
      <c r="E127" s="96"/>
      <c r="F127" s="97"/>
      <c r="G127" s="97">
        <v>0</v>
      </c>
      <c r="H127" s="99">
        <v>2</v>
      </c>
      <c r="I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1:23" s="101" customFormat="1" ht="12" customHeight="1">
      <c r="A128" s="94" t="s">
        <v>79</v>
      </c>
      <c r="B128" s="94"/>
      <c r="C128" s="102"/>
      <c r="D128" s="96"/>
      <c r="E128" s="96"/>
      <c r="F128" s="97"/>
      <c r="G128" s="97">
        <v>0</v>
      </c>
      <c r="H128" s="99">
        <v>31</v>
      </c>
      <c r="I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1:49" s="101" customFormat="1" ht="12" customHeight="1">
      <c r="A129" s="94" t="s">
        <v>80</v>
      </c>
      <c r="B129" s="94"/>
      <c r="C129" s="102"/>
      <c r="D129" s="96"/>
      <c r="E129" s="96"/>
      <c r="F129" s="97"/>
      <c r="G129" s="97">
        <v>0</v>
      </c>
      <c r="H129" s="99">
        <v>49</v>
      </c>
      <c r="I129" s="100"/>
      <c r="K129" s="100"/>
      <c r="L129" s="100"/>
      <c r="M129" s="100"/>
      <c r="N129" s="100"/>
      <c r="O129" s="100"/>
      <c r="P129" s="100"/>
      <c r="Q129" s="100"/>
      <c r="R129" s="100"/>
      <c r="S129" s="100"/>
    </row>
    <row r="130" spans="1:49" s="101" customFormat="1" ht="12" customHeight="1">
      <c r="A130" s="94" t="s">
        <v>81</v>
      </c>
      <c r="B130" s="94"/>
      <c r="C130" s="102"/>
      <c r="D130" s="96"/>
      <c r="E130" s="96"/>
      <c r="F130" s="97"/>
      <c r="G130" s="97">
        <v>0</v>
      </c>
      <c r="H130" s="99">
        <v>10</v>
      </c>
      <c r="I130" s="100"/>
      <c r="K130" s="100"/>
      <c r="L130" s="100"/>
      <c r="M130" s="100"/>
      <c r="N130" s="100"/>
      <c r="O130" s="100"/>
      <c r="P130" s="100"/>
      <c r="Q130" s="100"/>
      <c r="R130" s="100"/>
      <c r="S130" s="100"/>
    </row>
    <row r="131" spans="1:49" s="101" customFormat="1" ht="12" customHeight="1">
      <c r="A131" s="68" t="s">
        <v>82</v>
      </c>
      <c r="B131" s="68"/>
      <c r="C131" s="104"/>
      <c r="D131" s="105"/>
      <c r="E131" s="105"/>
      <c r="F131" s="106"/>
      <c r="G131" s="106">
        <v>0</v>
      </c>
      <c r="H131" s="108">
        <v>0</v>
      </c>
      <c r="I131" s="109"/>
      <c r="K131" s="100"/>
      <c r="L131" s="100"/>
      <c r="M131" s="100"/>
      <c r="N131" s="100"/>
      <c r="O131" s="100"/>
      <c r="P131" s="100"/>
      <c r="Q131" s="100"/>
      <c r="R131" s="100"/>
      <c r="S131" s="100"/>
    </row>
    <row r="132" spans="1:49" s="161" customFormat="1" ht="15" customHeight="1">
      <c r="A132" s="154" t="s">
        <v>83</v>
      </c>
      <c r="B132" s="154"/>
      <c r="C132" s="155"/>
      <c r="D132" s="156"/>
      <c r="E132" s="156"/>
      <c r="F132" s="157"/>
      <c r="G132" s="158">
        <f>SUM(G125:G131)</f>
        <v>636</v>
      </c>
      <c r="H132" s="159">
        <f>SUM(H125:H131)</f>
        <v>165</v>
      </c>
      <c r="I132" s="160"/>
      <c r="K132" s="160"/>
      <c r="L132" s="160"/>
      <c r="M132" s="160"/>
      <c r="N132" s="160"/>
      <c r="O132" s="160"/>
      <c r="P132" s="160"/>
      <c r="Q132" s="160"/>
      <c r="R132" s="160"/>
      <c r="S132" s="160"/>
    </row>
    <row r="133" spans="1:49" s="63" customFormat="1" ht="15" customHeight="1">
      <c r="A133" s="60"/>
      <c r="B133" s="60"/>
      <c r="C133" s="61"/>
      <c r="D133" s="61"/>
      <c r="E133" s="61"/>
      <c r="F133" s="61"/>
      <c r="G133" s="62"/>
      <c r="H133" s="61"/>
      <c r="I133" s="28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49" s="34" customFormat="1" ht="15" customHeight="1">
      <c r="A134" s="29" t="s">
        <v>84</v>
      </c>
      <c r="B134" s="29"/>
      <c r="C134" s="17"/>
      <c r="D134" s="31">
        <f>D132+D116+D76+D57+D45+D34+D24</f>
        <v>25808</v>
      </c>
      <c r="E134" s="31">
        <f>E132+E116+E76+E57+E45+E34+E24</f>
        <v>1517</v>
      </c>
      <c r="F134" s="32">
        <f>F132+F116+F76+F57+F45+F34+F24</f>
        <v>27325</v>
      </c>
      <c r="G134" s="125">
        <f>G132</f>
        <v>636</v>
      </c>
      <c r="H134" s="31">
        <f>H132+H116+H76+H57+H45+H34+H24</f>
        <v>3987</v>
      </c>
      <c r="I134" s="17"/>
      <c r="J134" s="43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49" s="34" customFormat="1" ht="12" hidden="1" customHeight="1">
      <c r="A135" s="29"/>
      <c r="B135" s="29"/>
      <c r="C135" s="31"/>
      <c r="D135" s="31"/>
      <c r="E135" s="31"/>
      <c r="F135" s="32"/>
      <c r="G135" s="33"/>
      <c r="H135" s="31"/>
      <c r="I135" s="17"/>
      <c r="J135" s="43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49" s="34" customFormat="1" ht="12" hidden="1" customHeight="1" outlineLevel="1">
      <c r="A136" s="29"/>
      <c r="B136" s="29"/>
      <c r="C136" s="52"/>
      <c r="D136" s="64"/>
      <c r="E136" s="64"/>
      <c r="F136" s="65"/>
      <c r="G136" s="66"/>
      <c r="H136" s="64"/>
      <c r="I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49" s="34" customFormat="1" ht="16.5" hidden="1" customHeight="1" outlineLevel="1">
      <c r="A137" s="29"/>
      <c r="B137" s="29"/>
      <c r="C137" s="52"/>
      <c r="D137" s="64"/>
      <c r="E137" s="64"/>
      <c r="F137" s="65"/>
      <c r="G137" s="66"/>
      <c r="H137" s="135"/>
      <c r="I137" s="17"/>
      <c r="K137" s="118"/>
      <c r="L137" s="118"/>
      <c r="M137" s="122"/>
      <c r="N137" s="17"/>
      <c r="O137" s="17"/>
      <c r="P137" s="17"/>
      <c r="Q137" s="17"/>
      <c r="R137" s="17"/>
      <c r="S137" s="17"/>
    </row>
    <row r="138" spans="1:49" s="34" customFormat="1" ht="24" customHeight="1" collapsed="1">
      <c r="A138" s="229" t="s">
        <v>88</v>
      </c>
      <c r="B138" s="229"/>
      <c r="C138" s="64"/>
      <c r="D138" s="96"/>
      <c r="E138" s="225"/>
      <c r="F138" s="97">
        <f>SUM(D138:E138)</f>
        <v>0</v>
      </c>
      <c r="G138" s="97">
        <v>0</v>
      </c>
      <c r="H138" s="194">
        <v>277</v>
      </c>
      <c r="I138" s="26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49" s="73" customFormat="1" ht="16.5" customHeight="1">
      <c r="A139" s="67"/>
      <c r="B139" s="68"/>
      <c r="C139" s="69"/>
      <c r="D139" s="70"/>
      <c r="E139" s="70"/>
      <c r="F139" s="71"/>
      <c r="G139" s="72"/>
      <c r="H139" s="136"/>
      <c r="I139" s="28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49" s="34" customFormat="1" ht="16.5" customHeight="1">
      <c r="A140" s="29" t="s">
        <v>113</v>
      </c>
      <c r="B140" s="29"/>
      <c r="C140" s="126"/>
      <c r="D140" s="127">
        <f>D134</f>
        <v>25808</v>
      </c>
      <c r="E140" s="128">
        <f>(E134+E138)</f>
        <v>1517</v>
      </c>
      <c r="F140" s="203">
        <f>(F134+F138)</f>
        <v>27325</v>
      </c>
      <c r="G140" s="125">
        <f>G134</f>
        <v>636</v>
      </c>
      <c r="H140" s="31">
        <f>SUM(H134,H138)</f>
        <v>4264</v>
      </c>
      <c r="I140" s="17"/>
      <c r="K140" s="129"/>
      <c r="L140" s="17"/>
      <c r="M140" s="17"/>
      <c r="N140" s="17"/>
      <c r="O140" s="17"/>
      <c r="P140" s="17"/>
      <c r="Q140" s="17"/>
      <c r="R140" s="17"/>
      <c r="S140" s="17"/>
    </row>
    <row r="141" spans="1:49" s="34" customFormat="1" ht="16.5" customHeight="1">
      <c r="A141" s="29"/>
      <c r="B141" s="29"/>
      <c r="C141" s="126"/>
      <c r="D141" s="64"/>
      <c r="E141" s="128"/>
      <c r="F141" s="32"/>
      <c r="G141" s="125"/>
      <c r="H141" s="31"/>
      <c r="I141" s="17"/>
      <c r="K141" s="129"/>
      <c r="L141" s="17"/>
      <c r="M141" s="17"/>
      <c r="N141" s="17"/>
      <c r="O141" s="17"/>
      <c r="P141" s="17"/>
      <c r="Q141" s="17"/>
      <c r="R141" s="17"/>
      <c r="S141" s="17"/>
    </row>
    <row r="142" spans="1:49" s="57" customFormat="1" ht="15" customHeight="1">
      <c r="A142" s="74"/>
      <c r="B142" s="74"/>
      <c r="C142" s="75"/>
      <c r="D142" s="75"/>
      <c r="E142" s="75"/>
      <c r="F142" s="120"/>
      <c r="G142" s="76"/>
      <c r="H142" s="75"/>
      <c r="I142" s="17"/>
      <c r="J142" s="63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49" s="150" customFormat="1" ht="17.7" customHeight="1">
      <c r="A143" s="150" t="s">
        <v>93</v>
      </c>
      <c r="AT143" s="151"/>
      <c r="AU143" s="151"/>
      <c r="AV143" s="151"/>
      <c r="AW143" s="151"/>
    </row>
    <row r="144" spans="1:49" s="152" customFormat="1" ht="10.5" customHeight="1">
      <c r="A144" s="152" t="s">
        <v>102</v>
      </c>
      <c r="AT144" s="153"/>
      <c r="AU144" s="153"/>
      <c r="AV144" s="153"/>
      <c r="AW144" s="153"/>
    </row>
    <row r="145" spans="1:49" s="152" customFormat="1" ht="11.1" customHeight="1">
      <c r="A145" s="152" t="s">
        <v>122</v>
      </c>
      <c r="AT145" s="153"/>
      <c r="AU145" s="153"/>
      <c r="AV145" s="153"/>
      <c r="AW145" s="153"/>
    </row>
    <row r="146" spans="1:49" s="152" customFormat="1" ht="11.1" customHeight="1">
      <c r="A146" s="152" t="s">
        <v>123</v>
      </c>
      <c r="AT146" s="153"/>
      <c r="AU146" s="153"/>
      <c r="AV146" s="153"/>
      <c r="AW146" s="153"/>
    </row>
    <row r="147" spans="1:49" s="152" customFormat="1" ht="11.1" customHeight="1">
      <c r="A147" s="152" t="s">
        <v>120</v>
      </c>
      <c r="AT147" s="153"/>
      <c r="AU147" s="153"/>
      <c r="AV147" s="153"/>
      <c r="AW147" s="153"/>
    </row>
    <row r="148" spans="1:49" s="152" customFormat="1" ht="11.1" customHeight="1">
      <c r="A148" s="152" t="s">
        <v>124</v>
      </c>
      <c r="AT148" s="153"/>
      <c r="AU148" s="153"/>
      <c r="AV148" s="153"/>
      <c r="AW148" s="153"/>
    </row>
    <row r="149" spans="1:49" s="152" customFormat="1" ht="11.1" customHeight="1">
      <c r="A149" s="152" t="s">
        <v>121</v>
      </c>
      <c r="AT149" s="153"/>
      <c r="AU149" s="153"/>
      <c r="AV149" s="153"/>
      <c r="AW149" s="153"/>
    </row>
    <row r="150" spans="1:49" s="152" customFormat="1" ht="11.1" customHeight="1">
      <c r="A150" s="152" t="s">
        <v>114</v>
      </c>
      <c r="AT150" s="153"/>
      <c r="AU150" s="153"/>
      <c r="AV150" s="153"/>
      <c r="AW150" s="153"/>
    </row>
    <row r="151" spans="1:49" s="150" customFormat="1" ht="20.100000000000001" customHeight="1">
      <c r="A151" s="150" t="s">
        <v>94</v>
      </c>
      <c r="AT151" s="151"/>
      <c r="AU151" s="151"/>
      <c r="AV151" s="151"/>
      <c r="AW151" s="151"/>
    </row>
    <row r="152" spans="1:49" s="152" customFormat="1" ht="11.1" customHeight="1">
      <c r="A152" s="152" t="s">
        <v>95</v>
      </c>
      <c r="AT152" s="153"/>
      <c r="AU152" s="153"/>
      <c r="AV152" s="153"/>
      <c r="AW152" s="153"/>
    </row>
    <row r="153" spans="1:49" s="150" customFormat="1" ht="20.100000000000001" customHeight="1">
      <c r="A153" s="150" t="s">
        <v>96</v>
      </c>
      <c r="AT153" s="151"/>
      <c r="AU153" s="151"/>
      <c r="AV153" s="151"/>
      <c r="AW153" s="151"/>
    </row>
    <row r="154" spans="1:49" s="152" customFormat="1" ht="11.1" customHeight="1">
      <c r="A154" s="152" t="s">
        <v>97</v>
      </c>
      <c r="AT154" s="153"/>
      <c r="AU154" s="153"/>
      <c r="AV154" s="153"/>
      <c r="AW154" s="153"/>
    </row>
    <row r="155" spans="1:49" s="150" customFormat="1" ht="20.100000000000001" customHeight="1">
      <c r="A155" s="150" t="s">
        <v>98</v>
      </c>
      <c r="AT155" s="151"/>
      <c r="AU155" s="151"/>
      <c r="AV155" s="151"/>
      <c r="AW155" s="151"/>
    </row>
    <row r="156" spans="1:49" s="152" customFormat="1" ht="11.1" customHeight="1">
      <c r="A156" s="152" t="s">
        <v>99</v>
      </c>
      <c r="AT156" s="153"/>
      <c r="AU156" s="153"/>
      <c r="AV156" s="153"/>
      <c r="AW156" s="153"/>
    </row>
    <row r="157" spans="1:49" s="150" customFormat="1" ht="20.100000000000001" customHeight="1">
      <c r="A157" s="193" t="s">
        <v>111</v>
      </c>
      <c r="AT157" s="151"/>
      <c r="AU157" s="151"/>
      <c r="AV157" s="151"/>
      <c r="AW157" s="151"/>
    </row>
    <row r="158" spans="1:49" s="150" customFormat="1" ht="20.100000000000001" customHeight="1">
      <c r="A158" s="150" t="s">
        <v>112</v>
      </c>
      <c r="AT158" s="151"/>
      <c r="AU158" s="151"/>
      <c r="AV158" s="151"/>
      <c r="AW158" s="151"/>
    </row>
    <row r="159" spans="1:49" s="152" customFormat="1" ht="11.1" customHeight="1">
      <c r="AT159" s="153"/>
      <c r="AU159" s="153"/>
      <c r="AV159" s="153"/>
      <c r="AW159" s="153"/>
    </row>
    <row r="160" spans="1:49" s="152" customFormat="1" ht="11.1" customHeight="1">
      <c r="AT160" s="153"/>
      <c r="AU160" s="153"/>
      <c r="AV160" s="153"/>
      <c r="AW160" s="153"/>
    </row>
    <row r="161" spans="1:49" s="152" customFormat="1" ht="11.1" customHeight="1">
      <c r="AT161" s="153"/>
      <c r="AU161" s="153"/>
      <c r="AV161" s="153"/>
      <c r="AW161" s="153"/>
    </row>
    <row r="162" spans="1:49" s="143" customFormat="1" ht="15" customHeight="1">
      <c r="A162" s="195" t="s">
        <v>126</v>
      </c>
      <c r="B162" s="137"/>
      <c r="C162" s="138"/>
      <c r="D162" s="138"/>
      <c r="E162" s="138"/>
      <c r="F162" s="139"/>
      <c r="G162" s="140"/>
      <c r="H162" s="141"/>
      <c r="I162" s="142"/>
      <c r="K162" s="142"/>
      <c r="L162" s="142"/>
      <c r="M162" s="142"/>
      <c r="N162" s="142"/>
      <c r="O162" s="142"/>
      <c r="P162" s="142"/>
      <c r="Q162" s="142"/>
      <c r="R162" s="142"/>
      <c r="S162" s="142"/>
    </row>
    <row r="163" spans="1:49" s="143" customFormat="1" ht="15" customHeight="1">
      <c r="A163" s="195"/>
      <c r="B163" s="137"/>
      <c r="C163" s="138"/>
      <c r="D163" s="138"/>
      <c r="E163" s="138"/>
      <c r="F163" s="139"/>
      <c r="G163" s="140"/>
      <c r="H163" s="141"/>
      <c r="I163" s="142"/>
      <c r="K163" s="142"/>
      <c r="L163" s="142"/>
      <c r="M163" s="142"/>
      <c r="N163" s="142"/>
      <c r="O163" s="142"/>
      <c r="P163" s="142"/>
      <c r="Q163" s="142"/>
      <c r="R163" s="142"/>
      <c r="S163" s="142"/>
    </row>
    <row r="164" spans="1:49" s="149" customFormat="1" ht="15" customHeight="1">
      <c r="A164" s="195" t="s">
        <v>129</v>
      </c>
      <c r="B164" s="144"/>
      <c r="C164" s="145"/>
      <c r="D164" s="145"/>
      <c r="E164" s="145"/>
      <c r="F164" s="146"/>
      <c r="G164" s="147"/>
      <c r="H164" s="148"/>
      <c r="I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49" s="83" customFormat="1" ht="10.199999999999999">
      <c r="A165" s="78"/>
      <c r="B165" s="78"/>
      <c r="C165" s="79"/>
      <c r="D165" s="79"/>
      <c r="E165" s="79"/>
      <c r="F165" s="80"/>
      <c r="G165" s="81"/>
      <c r="H165" s="82"/>
      <c r="I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1:49" s="22" customFormat="1" ht="10.199999999999999">
      <c r="A166" s="77"/>
      <c r="B166" s="77"/>
      <c r="C166" s="45"/>
      <c r="D166" s="45"/>
      <c r="E166" s="45"/>
      <c r="F166" s="51"/>
      <c r="G166" s="27"/>
      <c r="H166" s="23"/>
      <c r="I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71" spans="1:49" s="85" customFormat="1" ht="13.2">
      <c r="A171" s="84"/>
      <c r="B171" s="84"/>
      <c r="C171" s="84"/>
      <c r="D171" s="84"/>
    </row>
    <row r="172" spans="1:49" s="85" customFormat="1" ht="13.2">
      <c r="A172" s="84"/>
      <c r="B172" s="84"/>
      <c r="C172" s="84"/>
      <c r="D172" s="84"/>
    </row>
    <row r="173" spans="1:49" s="91" customFormat="1" ht="13.2">
      <c r="A173" s="86"/>
      <c r="B173" s="86"/>
      <c r="C173" s="87"/>
      <c r="D173" s="87"/>
      <c r="E173" s="87"/>
      <c r="F173" s="88"/>
      <c r="G173" s="89"/>
      <c r="H173" s="90"/>
      <c r="I173"/>
      <c r="K173"/>
      <c r="L173"/>
      <c r="M173"/>
      <c r="N173"/>
      <c r="O173"/>
      <c r="P173"/>
      <c r="Q173"/>
      <c r="R173"/>
      <c r="S173"/>
    </row>
    <row r="174" spans="1:49" s="91" customFormat="1" ht="13.2">
      <c r="A174" s="86"/>
      <c r="B174" s="86"/>
      <c r="C174" s="87"/>
      <c r="D174" s="87"/>
      <c r="E174" s="87"/>
      <c r="F174" s="88"/>
      <c r="G174" s="89"/>
      <c r="H174" s="90"/>
      <c r="I174"/>
      <c r="K174"/>
      <c r="L174"/>
      <c r="M174"/>
      <c r="N174"/>
      <c r="O174"/>
      <c r="P174"/>
      <c r="Q174"/>
      <c r="R174"/>
      <c r="S174"/>
    </row>
    <row r="175" spans="1:49" s="6" customFormat="1" ht="12.75" customHeight="1">
      <c r="A175" s="92"/>
      <c r="B175" s="92"/>
      <c r="C175" s="2"/>
      <c r="D175" s="2"/>
      <c r="E175" s="2"/>
      <c r="F175" s="3"/>
      <c r="G175" s="4"/>
      <c r="H175" s="5"/>
      <c r="I175"/>
      <c r="K175"/>
      <c r="L175"/>
      <c r="M175"/>
      <c r="N175"/>
      <c r="O175"/>
      <c r="P175"/>
      <c r="Q175"/>
      <c r="R175"/>
      <c r="S175"/>
    </row>
    <row r="176" spans="1:49" s="6" customFormat="1" ht="12.75" customHeight="1">
      <c r="A176" s="92"/>
      <c r="B176" s="92"/>
      <c r="C176" s="2"/>
      <c r="D176" s="2"/>
      <c r="E176" s="2"/>
      <c r="F176" s="3"/>
      <c r="G176" s="4"/>
      <c r="H176" s="5"/>
      <c r="I176"/>
      <c r="K176"/>
      <c r="L176"/>
      <c r="M176"/>
      <c r="N176"/>
      <c r="O176"/>
      <c r="P176"/>
      <c r="Q176"/>
      <c r="R176"/>
      <c r="S176"/>
    </row>
    <row r="177" spans="1:19" s="6" customFormat="1" ht="12.75" customHeight="1">
      <c r="A177" s="92"/>
      <c r="B177" s="92"/>
      <c r="C177" s="2"/>
      <c r="D177" s="2"/>
      <c r="E177" s="2"/>
      <c r="F177" s="3"/>
      <c r="G177" s="4"/>
      <c r="H177" s="5"/>
      <c r="I177"/>
      <c r="K177"/>
      <c r="L177"/>
      <c r="M177"/>
      <c r="N177"/>
      <c r="O177"/>
      <c r="P177"/>
      <c r="Q177"/>
      <c r="R177"/>
      <c r="S177"/>
    </row>
    <row r="178" spans="1:19" s="6" customFormat="1" ht="12.75" customHeight="1">
      <c r="A178" s="92"/>
      <c r="B178" s="92"/>
      <c r="C178" s="2"/>
      <c r="D178" s="2"/>
      <c r="E178" s="2"/>
      <c r="F178" s="3"/>
      <c r="G178" s="4"/>
      <c r="H178" s="5"/>
      <c r="I178"/>
      <c r="K178"/>
      <c r="L178"/>
      <c r="M178"/>
      <c r="N178"/>
      <c r="O178"/>
      <c r="P178"/>
      <c r="Q178"/>
      <c r="R178"/>
      <c r="S178"/>
    </row>
    <row r="179" spans="1:19" s="6" customFormat="1" ht="12.75" customHeight="1">
      <c r="A179" s="92"/>
      <c r="B179" s="92"/>
      <c r="C179" s="2"/>
      <c r="D179" s="2"/>
      <c r="E179" s="2"/>
      <c r="F179" s="3"/>
      <c r="G179" s="4"/>
      <c r="H179" s="5"/>
      <c r="I179"/>
      <c r="K179"/>
      <c r="L179"/>
      <c r="M179"/>
      <c r="N179"/>
      <c r="O179"/>
      <c r="P179"/>
      <c r="Q179"/>
      <c r="R179"/>
      <c r="S179"/>
    </row>
    <row r="180" spans="1:19" s="6" customFormat="1" ht="12.75" customHeight="1">
      <c r="A180" s="92"/>
      <c r="B180" s="92"/>
      <c r="C180" s="2"/>
      <c r="D180" s="2"/>
      <c r="E180" s="2"/>
      <c r="F180" s="3"/>
      <c r="G180" s="4"/>
      <c r="H180" s="5"/>
      <c r="I180"/>
      <c r="K180"/>
      <c r="L180"/>
      <c r="M180"/>
      <c r="N180"/>
      <c r="O180"/>
      <c r="P180"/>
      <c r="Q180"/>
      <c r="R180"/>
      <c r="S180"/>
    </row>
    <row r="181" spans="1:19" s="6" customFormat="1" ht="12.75" customHeight="1">
      <c r="A181" s="92"/>
      <c r="B181" s="92"/>
      <c r="C181" s="2"/>
      <c r="D181" s="2"/>
      <c r="E181" s="2"/>
      <c r="F181" s="3"/>
      <c r="G181" s="4"/>
      <c r="H181" s="5"/>
      <c r="I181"/>
      <c r="K181"/>
      <c r="L181"/>
      <c r="M181"/>
      <c r="N181"/>
      <c r="O181"/>
      <c r="P181"/>
      <c r="Q181"/>
      <c r="R181"/>
      <c r="S181"/>
    </row>
  </sheetData>
  <sortState ref="A27:AX32">
    <sortCondition ref="A27:A32"/>
  </sortState>
  <mergeCells count="7">
    <mergeCell ref="F64:G64"/>
    <mergeCell ref="A88:B88"/>
    <mergeCell ref="A138:B138"/>
    <mergeCell ref="D122:G122"/>
    <mergeCell ref="D5:G5"/>
    <mergeCell ref="F6:G6"/>
    <mergeCell ref="D63:G63"/>
  </mergeCells>
  <pageMargins left="0.4" right="0.4" top="0.34" bottom="0.5" header="0.5" footer="0.4"/>
  <pageSetup orientation="portrait" r:id="rId1"/>
  <headerFooter alignWithMargins="0"/>
  <rowBreaks count="2" manualBreakCount="2">
    <brk id="58" max="9" man="1"/>
    <brk id="116" max="9" man="1"/>
  </rowBreaks>
  <ignoredErrors>
    <ignoredError sqref="G13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Departmental Data Majors</vt:lpstr>
      <vt:lpstr>'Departmental Data Majors'!Print_Area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2021-01-25T22:44:50Z</cp:lastPrinted>
  <dcterms:created xsi:type="dcterms:W3CDTF">2014-01-21T15:18:41Z</dcterms:created>
  <dcterms:modified xsi:type="dcterms:W3CDTF">2022-01-19T18:53:31Z</dcterms:modified>
</cp:coreProperties>
</file>