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6470" windowHeight="6170" tabRatio="744"/>
  </bookViews>
  <sheets>
    <sheet name="Headcount &amp; FTE by Class" sheetId="1" r:id="rId1"/>
    <sheet name="Data for Chart" sheetId="2" r:id="rId2"/>
  </sheets>
  <definedNames>
    <definedName name="_xlnm.Print_Area" localSheetId="0">'Headcount &amp; FTE by Class'!$A$1:$AF$72</definedName>
  </definedNames>
  <calcPr calcId="162913"/>
</workbook>
</file>

<file path=xl/calcChain.xml><?xml version="1.0" encoding="utf-8"?>
<calcChain xmlns="http://schemas.openxmlformats.org/spreadsheetml/2006/main">
  <c r="AF17" i="1" l="1"/>
  <c r="AF32" i="1" l="1"/>
  <c r="AD32" i="1" l="1"/>
  <c r="AD17" i="1"/>
  <c r="AE32" i="1"/>
  <c r="AE17" i="1"/>
  <c r="AC17" i="1" l="1"/>
  <c r="Y31" i="1" l="1"/>
  <c r="AC32" i="1" l="1"/>
  <c r="Z32" i="1" l="1"/>
  <c r="AB32" i="1" l="1"/>
  <c r="AB17" i="1"/>
  <c r="AA32" i="1" l="1"/>
  <c r="AA17" i="1"/>
  <c r="D31" i="1" l="1"/>
  <c r="D32" i="1" s="1"/>
  <c r="E31" i="1"/>
  <c r="E32" i="1" s="1"/>
  <c r="F31" i="1"/>
  <c r="F32" i="1" s="1"/>
  <c r="G31" i="1"/>
  <c r="G32" i="1" s="1"/>
  <c r="H31" i="1"/>
  <c r="H32" i="1" s="1"/>
  <c r="I31" i="1"/>
  <c r="I32" i="1" s="1"/>
  <c r="J31" i="1"/>
  <c r="J32" i="1" s="1"/>
  <c r="K31" i="1"/>
  <c r="K32" i="1" s="1"/>
  <c r="L31" i="1"/>
  <c r="L32" i="1" s="1"/>
  <c r="M31" i="1"/>
  <c r="N31" i="1"/>
  <c r="N32" i="1" s="1"/>
  <c r="O31" i="1"/>
  <c r="O32" i="1" s="1"/>
  <c r="P31" i="1"/>
  <c r="P32" i="1" s="1"/>
  <c r="Q31" i="1"/>
  <c r="Q32" i="1" s="1"/>
  <c r="R31" i="1"/>
  <c r="R32" i="1" s="1"/>
  <c r="S31" i="1"/>
  <c r="T31" i="1"/>
  <c r="T32" i="1" s="1"/>
  <c r="U31" i="1"/>
  <c r="U32" i="1" s="1"/>
  <c r="V31" i="1"/>
  <c r="V32" i="1" s="1"/>
  <c r="W31" i="1"/>
  <c r="W32" i="1" s="1"/>
  <c r="X31" i="1"/>
  <c r="X32" i="1" s="1"/>
  <c r="Y32" i="1"/>
  <c r="C31" i="1"/>
  <c r="C32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O16" i="1"/>
  <c r="N16" i="1"/>
  <c r="N17" i="1" s="1"/>
  <c r="M16" i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W16" i="1"/>
  <c r="W17" i="1" s="1"/>
  <c r="X16" i="1"/>
  <c r="X17" i="1" s="1"/>
  <c r="Y16" i="1"/>
  <c r="Y17" i="1" s="1"/>
  <c r="Z16" i="1"/>
  <c r="Z17" i="1" s="1"/>
  <c r="V16" i="1"/>
  <c r="V17" i="1" s="1"/>
  <c r="S28" i="1" l="1"/>
  <c r="S32" i="1" s="1"/>
  <c r="P13" i="1"/>
  <c r="P17" i="1" s="1"/>
  <c r="O13" i="1"/>
  <c r="O17" i="1" s="1"/>
  <c r="M28" i="1"/>
  <c r="M32" i="1" s="1"/>
  <c r="M13" i="1"/>
  <c r="M17" i="1" s="1"/>
</calcChain>
</file>

<file path=xl/sharedStrings.xml><?xml version="1.0" encoding="utf-8"?>
<sst xmlns="http://schemas.openxmlformats.org/spreadsheetml/2006/main" count="91" uniqueCount="58">
  <si>
    <t xml:space="preserve"> </t>
  </si>
  <si>
    <t>Merit</t>
  </si>
  <si>
    <t>Student Hourly</t>
  </si>
  <si>
    <t>Non-Student Hourly</t>
  </si>
  <si>
    <t>Headcount</t>
  </si>
  <si>
    <t xml:space="preserve">Faculty </t>
  </si>
  <si>
    <t>Professional and Scientific</t>
  </si>
  <si>
    <t xml:space="preserve">Academic/Administrative </t>
  </si>
  <si>
    <t xml:space="preserve"> October Payroll</t>
  </si>
  <si>
    <t>Pre/Post Doctoral</t>
  </si>
  <si>
    <t>Graduate Assistants</t>
  </si>
  <si>
    <t>Temp Hourly (Student &amp; Non-student)</t>
  </si>
  <si>
    <t>FTE</t>
  </si>
  <si>
    <t xml:space="preserve"> All Employees</t>
  </si>
  <si>
    <t xml:space="preserve"> HEADCOUNT</t>
  </si>
  <si>
    <r>
      <t xml:space="preserve">   without Faculty Rank</t>
    </r>
    <r>
      <rPr>
        <vertAlign val="superscript"/>
        <sz val="8"/>
        <rFont val="Univers 55"/>
      </rPr>
      <t>2</t>
    </r>
  </si>
  <si>
    <r>
      <t>Contract</t>
    </r>
    <r>
      <rPr>
        <vertAlign val="superscript"/>
        <sz val="8"/>
        <rFont val="Univers 55"/>
      </rPr>
      <t>3</t>
    </r>
  </si>
  <si>
    <t xml:space="preserve">  ---</t>
  </si>
  <si>
    <r>
      <t xml:space="preserve"> </t>
    </r>
    <r>
      <rPr>
        <vertAlign val="superscript"/>
        <sz val="8"/>
        <rFont val="Univers 55"/>
      </rPr>
      <t>1</t>
    </r>
    <r>
      <rPr>
        <sz val="8"/>
        <rFont val="ITC Berkeley Oldstyle Std"/>
        <family val="1"/>
      </rPr>
      <t>Full-Time Equivilent (FTE) is based on the appointment fraction of each employee; FTE for non-hourly employees is based on annual</t>
    </r>
  </si>
  <si>
    <t xml:space="preserve">  fractional appointment and is not based on funding source. FTE for hourly employees is based on the pay periods, Sept. 16-30 and Oct. 1-15;</t>
  </si>
  <si>
    <t xml:space="preserve">  hours worked for both pay periods are summed and divided by the total hours in the pay periods.</t>
  </si>
  <si>
    <r>
      <rPr>
        <vertAlign val="superscript"/>
        <sz val="8"/>
        <rFont val="Univers 55"/>
      </rPr>
      <t xml:space="preserve"> 2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These employees are visiting scientists.</t>
    </r>
  </si>
  <si>
    <r>
      <rPr>
        <vertAlign val="superscript"/>
        <sz val="8"/>
        <rFont val="Univers 55"/>
      </rPr>
      <t xml:space="preserve"> 3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The Contract classification includes special appointments governed by contract.</t>
    </r>
  </si>
  <si>
    <r>
      <rPr>
        <b/>
        <sz val="8"/>
        <color theme="0"/>
        <rFont val="Univers 55"/>
      </rPr>
      <t>A</t>
    </r>
    <r>
      <rPr>
        <b/>
        <sz val="8"/>
        <rFont val="Univers 55"/>
        <family val="2"/>
      </rPr>
      <t>2007</t>
    </r>
  </si>
  <si>
    <r>
      <rPr>
        <b/>
        <sz val="8"/>
        <color theme="0"/>
        <rFont val="Univers 55"/>
      </rPr>
      <t>A</t>
    </r>
    <r>
      <rPr>
        <b/>
        <sz val="8"/>
        <rFont val="Univers 55"/>
        <family val="2"/>
      </rPr>
      <t>2008</t>
    </r>
  </si>
  <si>
    <r>
      <t>Contract</t>
    </r>
    <r>
      <rPr>
        <vertAlign val="superscript"/>
        <sz val="8"/>
        <rFont val="Univers 55"/>
        <family val="2"/>
      </rPr>
      <t>3</t>
    </r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</si>
  <si>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Classification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</si>
  <si>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2009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</si>
  <si>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2010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</si>
  <si>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2011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</si>
  <si>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2012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</si>
  <si>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2013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</si>
  <si>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2014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</si>
  <si>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2015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</si>
  <si>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2016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</si>
  <si>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2017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</si>
  <si>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2007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</si>
  <si>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2008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</si>
  <si>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2009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</si>
  <si>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2010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</si>
  <si>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2011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</si>
  <si>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2012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</si>
  <si>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</si>
  <si>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2014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</si>
  <si>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2015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</si>
  <si>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2016</t>
    </r>
  </si>
  <si>
    <r>
      <rPr>
        <b/>
        <sz val="9"/>
        <color theme="0"/>
        <rFont val="Univers 55"/>
        <family val="2"/>
      </rPr>
      <t>A</t>
    </r>
    <r>
      <rPr>
        <b/>
        <sz val="9"/>
        <rFont val="Univers 55"/>
        <family val="2"/>
      </rPr>
      <t>2017</t>
    </r>
  </si>
  <si>
    <r>
      <rPr>
        <sz val="8"/>
        <color theme="0" tint="-4.9989318521683403E-2"/>
        <rFont val="Univers 55"/>
      </rPr>
      <t>...…..</t>
    </r>
    <r>
      <rPr>
        <sz val="8"/>
        <rFont val="Univers 55"/>
        <family val="2"/>
      </rPr>
      <t>0</t>
    </r>
  </si>
  <si>
    <t xml:space="preserve">   Office of Institutional Research</t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</si>
  <si>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2018</t>
    </r>
    <r>
      <rPr>
        <vertAlign val="superscript"/>
        <sz val="10"/>
        <rFont val="Univers 55"/>
      </rPr>
      <t>4</t>
    </r>
  </si>
  <si>
    <r>
      <rPr>
        <vertAlign val="superscript"/>
        <sz val="9"/>
        <rFont val="Univers LT Std 55"/>
        <family val="2"/>
      </rPr>
      <t xml:space="preserve"> 5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</si>
  <si>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r>
      <rPr>
        <vertAlign val="superscript"/>
        <sz val="8"/>
        <rFont val="Univers 55"/>
      </rPr>
      <t xml:space="preserve"> </t>
    </r>
    <r>
      <rPr>
        <vertAlign val="superscript"/>
        <sz val="9"/>
        <rFont val="Univers 55"/>
      </rPr>
      <t>4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For all reporting years prior to 2019, data matched the e-Data Warehouse values.</t>
    </r>
  </si>
  <si>
    <r>
      <t xml:space="preserve"> FULL-TIME EQUIVALENT (FTE)</t>
    </r>
    <r>
      <rPr>
        <vertAlign val="superscript"/>
        <sz val="10"/>
        <rFont val="Univers 55"/>
      </rPr>
      <t>1</t>
    </r>
  </si>
  <si>
    <r>
      <rPr>
        <b/>
        <sz val="9"/>
        <color theme="0"/>
        <rFont val="Univers 55"/>
      </rPr>
      <t>A</t>
    </r>
    <r>
      <rPr>
        <b/>
        <sz val="9"/>
        <rFont val="Univers 55"/>
      </rPr>
      <t>2019</t>
    </r>
    <r>
      <rPr>
        <vertAlign val="superscript"/>
        <sz val="10"/>
        <rFont val="Univers 55"/>
      </rPr>
      <t>5</t>
    </r>
  </si>
  <si>
    <r>
      <rPr>
        <vertAlign val="superscript"/>
        <sz val="8"/>
        <rFont val="Univers 55"/>
      </rPr>
      <t xml:space="preserve"> </t>
    </r>
    <r>
      <rPr>
        <vertAlign val="superscript"/>
        <sz val="9"/>
        <rFont val="Univers 55"/>
      </rPr>
      <t>6</t>
    </r>
    <r>
      <rPr>
        <vertAlign val="superscript"/>
        <sz val="8"/>
        <rFont val="ITC Berkeley Oldstyle Std"/>
        <family val="1"/>
      </rPr>
      <t xml:space="preserve"> </t>
    </r>
    <r>
      <rPr>
        <sz val="8"/>
        <rFont val="ITC Berkeley Oldstyle Std"/>
        <family val="1"/>
      </rPr>
      <t>For 2019, Student Hourly headcount includes all Student Hourly employees and not just those who were paid in October as in previous years.</t>
    </r>
  </si>
  <si>
    <t xml:space="preserve">   Additionally, these numbers reflect each employee's status as of October 31st. Data now reflects Workday HCM and Finance values.</t>
  </si>
  <si>
    <t xml:space="preserve">   Last Updated 3/2/2020</t>
  </si>
  <si>
    <r>
      <t xml:space="preserve">  </t>
    </r>
    <r>
      <rPr>
        <sz val="7"/>
        <rFont val="Univers 55"/>
      </rPr>
      <t xml:space="preserve"> </t>
    </r>
    <r>
      <rPr>
        <sz val="9"/>
        <rFont val="Univers 55"/>
      </rPr>
      <t xml:space="preserve"> </t>
    </r>
    <r>
      <rPr>
        <sz val="8"/>
        <rFont val="Univers 55"/>
        <family val="2"/>
      </rPr>
      <t>8,724</t>
    </r>
    <r>
      <rPr>
        <sz val="1"/>
        <rFont val="Univers 55"/>
      </rPr>
      <t xml:space="preserve"> </t>
    </r>
    <r>
      <rPr>
        <vertAlign val="superscript"/>
        <sz val="9"/>
        <rFont val="Univers 55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</si>
</sst>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??,???"/>
    <numFmt numFmtId="165" formatCode="_(* #,##0_);_(* \(#,##0\);_(* &quot;-&quot;??_);_(@_)"/>
  </numFmts>
  <fonts count="32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9"/>
      <name val="Univers 55"/>
      <family val="2"/>
    </font>
    <font>
      <sz val="7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</font>
    <font>
      <vertAlign val="superscript"/>
      <sz val="8"/>
      <name val="Univers 55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b/>
      <sz val="8"/>
      <name val="Univers 55"/>
      <family val="2"/>
    </font>
    <font>
      <b/>
      <sz val="8"/>
      <name val="Univers 55"/>
    </font>
    <font>
      <b/>
      <sz val="8"/>
      <color theme="0"/>
      <name val="Univers 55"/>
    </font>
    <font>
      <sz val="8"/>
      <name val="Univers 55"/>
    </font>
    <font>
      <sz val="8"/>
      <name val="Univers 55"/>
      <family val="2"/>
    </font>
    <font>
      <vertAlign val="superscript"/>
      <sz val="8"/>
      <name val="Univers 55"/>
      <family val="2"/>
    </font>
    <font>
      <b/>
      <sz val="8"/>
      <name val="Univers 45 Light"/>
      <family val="2"/>
    </font>
    <font>
      <vertAlign val="superscript"/>
      <sz val="14"/>
      <name val="Univers 55"/>
    </font>
    <font>
      <b/>
      <sz val="9"/>
      <name val="Univers 55"/>
    </font>
    <font>
      <b/>
      <sz val="9"/>
      <color theme="0"/>
      <name val="Univers 55"/>
    </font>
    <font>
      <b/>
      <sz val="9"/>
      <name val="Univers 55"/>
      <family val="2"/>
    </font>
    <font>
      <b/>
      <sz val="9"/>
      <color theme="0"/>
      <name val="Univers 55"/>
      <family val="2"/>
    </font>
    <font>
      <sz val="8"/>
      <color theme="0" tint="-4.9989318521683403E-2"/>
      <name val="Univers 55"/>
    </font>
    <font>
      <vertAlign val="superscript"/>
      <sz val="10"/>
      <name val="Univers 55"/>
    </font>
    <font>
      <vertAlign val="superscript"/>
      <sz val="9"/>
      <name val="Univers 55"/>
    </font>
    <font>
      <vertAlign val="superscript"/>
      <sz val="9"/>
      <name val="Univers LT Std 55"/>
      <family val="2"/>
    </font>
    <font>
      <sz val="1"/>
      <name val="Univers 55"/>
    </font>
    <font>
      <sz val="7"/>
      <name val="Univers 55"/>
    </font>
    <font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1" fontId="0" fillId="0" borderId="0" xfId="0" applyNumberFormat="1"/>
    <xf numFmtId="0" fontId="0" fillId="0" borderId="1" xfId="0" applyBorder="1"/>
    <xf numFmtId="165" fontId="0" fillId="0" borderId="0" xfId="1" applyNumberFormat="1" applyFont="1"/>
    <xf numFmtId="0" fontId="0" fillId="0" borderId="0" xfId="0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/>
    <xf numFmtId="0" fontId="17" fillId="0" borderId="0" xfId="0" applyFont="1" applyFill="1" applyAlignment="1">
      <alignment vertical="center"/>
    </xf>
    <xf numFmtId="164" fontId="17" fillId="0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164" fontId="17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3" borderId="0" xfId="0" quotePrefix="1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0" xfId="0" quotePrefix="1" applyNumberFormat="1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/>
    <xf numFmtId="164" fontId="17" fillId="0" borderId="0" xfId="0" applyNumberFormat="1" applyFont="1" applyFill="1"/>
    <xf numFmtId="0" fontId="21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16" fillId="0" borderId="0" xfId="0" applyNumberFormat="1" applyFont="1"/>
    <xf numFmtId="0" fontId="16" fillId="0" borderId="0" xfId="0" applyFont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1" fillId="0" borderId="0" xfId="0" applyFont="1" applyAlignment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164" fontId="16" fillId="0" borderId="0" xfId="0" applyNumberFormat="1" applyFont="1" applyFill="1"/>
    <xf numFmtId="0" fontId="21" fillId="0" borderId="4" xfId="0" applyFont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164" fontId="17" fillId="0" borderId="3" xfId="0" quotePrefix="1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64" fontId="17" fillId="3" borderId="3" xfId="0" quotePrefix="1" applyNumberFormat="1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Headcount and FTE of ISU Employees</a:t>
            </a:r>
          </a:p>
        </c:rich>
      </c:tx>
      <c:layout>
        <c:manualLayout>
          <c:xMode val="edge"/>
          <c:yMode val="edge"/>
          <c:x val="0.32411168849814914"/>
          <c:y val="1.4254383503525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4730140905598"/>
          <c:y val="9.750828365261556E-2"/>
          <c:w val="0.87368530102791908"/>
          <c:h val="0.80342215252858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35DD-40E4-86DF-988E5D89022E}"/>
              </c:ext>
            </c:extLst>
          </c:dPt>
          <c:cat>
            <c:numRef>
              <c:f>'Data for Chart'!$B$1:$K$1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Chart'!$B$2:$K$2</c:f>
              <c:numCache>
                <c:formatCode>_(* #,##0_);_(* \(#,##0\);_(* "-"??_);_(@_)</c:formatCode>
                <c:ptCount val="10"/>
                <c:pt idx="0">
                  <c:v>14020</c:v>
                </c:pt>
                <c:pt idx="1">
                  <c:v>14427</c:v>
                </c:pt>
                <c:pt idx="2">
                  <c:v>15211</c:v>
                </c:pt>
                <c:pt idx="3">
                  <c:v>15654</c:v>
                </c:pt>
                <c:pt idx="4">
                  <c:v>16268</c:v>
                </c:pt>
                <c:pt idx="5">
                  <c:v>16647</c:v>
                </c:pt>
                <c:pt idx="6">
                  <c:v>16811</c:v>
                </c:pt>
                <c:pt idx="7">
                  <c:v>17075</c:v>
                </c:pt>
                <c:pt idx="8">
                  <c:v>16952</c:v>
                </c:pt>
                <c:pt idx="9">
                  <c:v>18212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C-4952-A116-9A8F2A1B6A8F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FTE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DD-40E4-86DF-988E5D89022E}"/>
              </c:ext>
            </c:extLst>
          </c:dPt>
          <c:cat>
            <c:numRef>
              <c:f>'Data for Chart'!$B$1:$K$1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for Chart'!$B$3:$K$3</c:f>
              <c:numCache>
                <c:formatCode>_(* #,##0_);_(* \(#,##0\);_(* "-"??_);_(@_)</c:formatCode>
                <c:ptCount val="10"/>
                <c:pt idx="0">
                  <c:v>8320</c:v>
                </c:pt>
                <c:pt idx="1">
                  <c:v>8469</c:v>
                </c:pt>
                <c:pt idx="2">
                  <c:v>8779.83</c:v>
                </c:pt>
                <c:pt idx="3" formatCode="0">
                  <c:v>8930.869999999999</c:v>
                </c:pt>
                <c:pt idx="4">
                  <c:v>9195.1299999999992</c:v>
                </c:pt>
                <c:pt idx="5" formatCode="0">
                  <c:v>9437.01</c:v>
                </c:pt>
                <c:pt idx="6">
                  <c:v>9556</c:v>
                </c:pt>
                <c:pt idx="7">
                  <c:v>9754</c:v>
                </c:pt>
                <c:pt idx="8">
                  <c:v>9642</c:v>
                </c:pt>
                <c:pt idx="9">
                  <c:v>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C-4952-A116-9A8F2A1B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55928"/>
        <c:axId val="252857104"/>
      </c:barChart>
      <c:catAx>
        <c:axId val="25285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Univers 55" pitchFamily="34" charset="0"/>
              </a:defRPr>
            </a:pPr>
            <a:endParaRPr lang="en-US"/>
          </a:p>
        </c:txPr>
        <c:crossAx val="252857104"/>
        <c:crosses val="autoZero"/>
        <c:auto val="1"/>
        <c:lblAlgn val="ctr"/>
        <c:lblOffset val="100"/>
        <c:noMultiLvlLbl val="0"/>
      </c:catAx>
      <c:valAx>
        <c:axId val="252857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Univers 55" pitchFamily="34" charset="0"/>
              </a:defRPr>
            </a:pPr>
            <a:endParaRPr lang="en-US"/>
          </a:p>
        </c:txPr>
        <c:crossAx val="2528559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35796697920757"/>
          <c:y val="9.9292088098226899E-2"/>
          <c:w val="0.43522770444951292"/>
          <c:h val="5.5372110076402067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47627</xdr:rowOff>
    </xdr:from>
    <xdr:to>
      <xdr:col>31</xdr:col>
      <xdr:colOff>508816</xdr:colOff>
      <xdr:row>0</xdr:row>
      <xdr:rowOff>183010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0" y="47119"/>
          <a:ext cx="7622721" cy="133097"/>
          <a:chOff x="1" y="16"/>
          <a:chExt cx="848" cy="13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6"/>
            <a:ext cx="115" cy="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84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63988</xdr:colOff>
      <xdr:row>42</xdr:row>
      <xdr:rowOff>183173</xdr:rowOff>
    </xdr:from>
    <xdr:to>
      <xdr:col>31</xdr:col>
      <xdr:colOff>12699</xdr:colOff>
      <xdr:row>68</xdr:row>
      <xdr:rowOff>21981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0.50597</cdr:x>
      <cdr:y>0.96286</cdr:y>
    </cdr:from>
    <cdr:to>
      <cdr:x>0.59611</cdr:x>
      <cdr:y>0.99164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366139" y="3798765"/>
          <a:ext cx="599679" cy="1135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3.00623E-7</cdr:x>
      <cdr:y>0.2673</cdr:y>
    </cdr:from>
    <cdr:to>
      <cdr:x>0.03559</cdr:x>
      <cdr:y>0.71141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757702" y="1812293"/>
          <a:ext cx="1752151" cy="2367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HEADCOUNT  &amp;   FTE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3"/>
  <sheetViews>
    <sheetView showGridLines="0" tabSelected="1" view="pageBreakPreview" topLeftCell="A4" zoomScale="130" zoomScaleNormal="130" zoomScaleSheetLayoutView="130" workbookViewId="0">
      <selection activeCell="AE19" sqref="AE19"/>
    </sheetView>
  </sheetViews>
  <sheetFormatPr defaultColWidth="11.453125" defaultRowHeight="12.5"/>
  <cols>
    <col min="1" max="1" width="1.7265625" style="9" customWidth="1"/>
    <col min="2" max="2" width="29.26953125" style="9" customWidth="1"/>
    <col min="3" max="10" width="7.26953125" style="9" hidden="1" customWidth="1"/>
    <col min="11" max="16" width="7.453125" style="9" hidden="1" customWidth="1"/>
    <col min="17" max="19" width="6.81640625" style="9" hidden="1" customWidth="1"/>
    <col min="20" max="22" width="8.7265625" style="9" hidden="1" customWidth="1"/>
    <col min="23" max="32" width="7.81640625" style="9" customWidth="1"/>
    <col min="104" max="16384" width="11.453125" style="9"/>
  </cols>
  <sheetData>
    <row r="1" spans="1:103" s="8" customFormat="1" ht="15" customHeight="1">
      <c r="A1" s="8" t="s">
        <v>0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1:103" s="2" customFormat="1" ht="24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</row>
    <row r="3" spans="1:103" s="52" customFormat="1" ht="15" customHeight="1">
      <c r="A3" s="52" t="s">
        <v>8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</row>
    <row r="4" spans="1:103" s="1" customFormat="1" ht="19.899999999999999" customHeight="1"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103" s="22" customFormat="1" ht="15" customHeight="1">
      <c r="A5" s="78" t="s">
        <v>14</v>
      </c>
      <c r="B5" s="78"/>
      <c r="C5" s="19">
        <v>1990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20" t="s">
        <v>23</v>
      </c>
      <c r="U5" s="20" t="s">
        <v>24</v>
      </c>
      <c r="V5" s="49" t="s">
        <v>27</v>
      </c>
      <c r="W5" s="49" t="s">
        <v>28</v>
      </c>
      <c r="X5" s="49" t="s">
        <v>29</v>
      </c>
      <c r="Y5" s="49" t="s">
        <v>30</v>
      </c>
      <c r="Z5" s="49" t="s">
        <v>31</v>
      </c>
      <c r="AA5" s="49" t="s">
        <v>32</v>
      </c>
      <c r="AB5" s="49" t="s">
        <v>33</v>
      </c>
      <c r="AC5" s="49" t="s">
        <v>34</v>
      </c>
      <c r="AD5" s="49" t="s">
        <v>35</v>
      </c>
      <c r="AE5" s="49" t="s">
        <v>49</v>
      </c>
      <c r="AF5" s="61" t="s">
        <v>53</v>
      </c>
      <c r="AG5" s="21"/>
      <c r="AH5" s="58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</row>
    <row r="6" spans="1:103" s="25" customFormat="1" ht="12.75" customHeight="1">
      <c r="A6" s="23"/>
      <c r="B6" s="23" t="s">
        <v>5</v>
      </c>
      <c r="C6" s="24">
        <v>1903</v>
      </c>
      <c r="D6" s="24">
        <v>1785</v>
      </c>
      <c r="E6" s="24">
        <v>1759</v>
      </c>
      <c r="F6" s="24">
        <v>1762</v>
      </c>
      <c r="G6" s="24">
        <v>1759</v>
      </c>
      <c r="H6" s="24">
        <v>1781</v>
      </c>
      <c r="I6" s="24">
        <v>1786</v>
      </c>
      <c r="J6" s="24">
        <v>1749</v>
      </c>
      <c r="K6" s="24">
        <v>1797</v>
      </c>
      <c r="L6" s="24">
        <v>1781</v>
      </c>
      <c r="M6" s="24">
        <v>1779</v>
      </c>
      <c r="N6" s="24">
        <v>1757</v>
      </c>
      <c r="O6" s="24">
        <v>1720</v>
      </c>
      <c r="P6" s="24">
        <v>1751</v>
      </c>
      <c r="Q6" s="24">
        <v>1707</v>
      </c>
      <c r="R6" s="24">
        <v>1734</v>
      </c>
      <c r="S6" s="24">
        <v>1709</v>
      </c>
      <c r="T6" s="24">
        <v>1676</v>
      </c>
      <c r="U6" s="24">
        <v>1723</v>
      </c>
      <c r="V6" s="24">
        <v>1746</v>
      </c>
      <c r="W6" s="24">
        <v>1740</v>
      </c>
      <c r="X6" s="24">
        <v>1766</v>
      </c>
      <c r="Y6" s="24">
        <v>1845</v>
      </c>
      <c r="Z6" s="24">
        <v>1869</v>
      </c>
      <c r="AA6" s="24">
        <v>1892</v>
      </c>
      <c r="AB6" s="24">
        <v>1973</v>
      </c>
      <c r="AC6" s="24">
        <v>1969</v>
      </c>
      <c r="AD6" s="24">
        <v>1966</v>
      </c>
      <c r="AE6" s="24">
        <v>1933</v>
      </c>
      <c r="AF6" s="62">
        <v>1910</v>
      </c>
      <c r="AG6" s="54"/>
      <c r="AH6" s="59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</row>
    <row r="7" spans="1:103" s="29" customFormat="1" ht="9" customHeight="1">
      <c r="A7" s="26"/>
      <c r="B7" s="27" t="s">
        <v>7</v>
      </c>
      <c r="C7" s="28">
        <v>47</v>
      </c>
      <c r="D7" s="28">
        <v>55</v>
      </c>
      <c r="E7" s="28">
        <v>59</v>
      </c>
      <c r="F7" s="28">
        <v>63</v>
      </c>
      <c r="G7" s="28">
        <v>69</v>
      </c>
      <c r="H7" s="28">
        <v>36</v>
      </c>
      <c r="I7" s="28">
        <v>39</v>
      </c>
      <c r="J7" s="28">
        <v>30</v>
      </c>
      <c r="K7" s="28">
        <v>31</v>
      </c>
      <c r="L7" s="28">
        <v>26</v>
      </c>
      <c r="M7" s="28">
        <v>25</v>
      </c>
      <c r="N7" s="28">
        <v>23</v>
      </c>
      <c r="O7" s="28">
        <v>16</v>
      </c>
      <c r="P7" s="28">
        <v>15</v>
      </c>
      <c r="Q7" s="28">
        <v>20</v>
      </c>
      <c r="R7" s="28">
        <v>11</v>
      </c>
      <c r="S7" s="28">
        <v>10</v>
      </c>
      <c r="T7" s="75">
        <v>3</v>
      </c>
      <c r="U7" s="75">
        <v>8</v>
      </c>
      <c r="V7" s="75">
        <v>6</v>
      </c>
      <c r="W7" s="75">
        <v>2</v>
      </c>
      <c r="X7" s="75">
        <v>2</v>
      </c>
      <c r="Y7" s="75">
        <v>6</v>
      </c>
      <c r="Z7" s="75">
        <v>4</v>
      </c>
      <c r="AA7" s="75">
        <v>1</v>
      </c>
      <c r="AB7" s="75">
        <v>2</v>
      </c>
      <c r="AC7" s="75">
        <v>2</v>
      </c>
      <c r="AD7" s="73" t="s">
        <v>47</v>
      </c>
      <c r="AE7" s="75">
        <v>2</v>
      </c>
      <c r="AF7" s="70" t="s">
        <v>47</v>
      </c>
      <c r="AG7" s="21"/>
      <c r="AH7" s="58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pans="1:103" s="29" customFormat="1" ht="10.5" customHeight="1">
      <c r="A8" s="26"/>
      <c r="B8" s="27" t="s">
        <v>15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5"/>
      <c r="U8" s="75"/>
      <c r="V8" s="75"/>
      <c r="W8" s="75"/>
      <c r="X8" s="75"/>
      <c r="Y8" s="75"/>
      <c r="Z8" s="75"/>
      <c r="AA8" s="75"/>
      <c r="AB8" s="75"/>
      <c r="AC8" s="75"/>
      <c r="AD8" s="74"/>
      <c r="AE8" s="75"/>
      <c r="AF8" s="71"/>
      <c r="AG8" s="21"/>
      <c r="AH8" s="58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pans="1:103" s="25" customFormat="1" ht="12.75" customHeight="1">
      <c r="A9" s="23"/>
      <c r="B9" s="23" t="s">
        <v>6</v>
      </c>
      <c r="C9" s="24">
        <v>1542</v>
      </c>
      <c r="D9" s="24">
        <v>1629</v>
      </c>
      <c r="E9" s="24">
        <v>1645</v>
      </c>
      <c r="F9" s="24">
        <v>1717</v>
      </c>
      <c r="G9" s="24">
        <v>1844</v>
      </c>
      <c r="H9" s="24">
        <v>1994</v>
      </c>
      <c r="I9" s="24">
        <v>1996</v>
      </c>
      <c r="J9" s="24">
        <v>2069</v>
      </c>
      <c r="K9" s="24">
        <v>2126</v>
      </c>
      <c r="L9" s="24">
        <v>2178</v>
      </c>
      <c r="M9" s="24">
        <v>2233</v>
      </c>
      <c r="N9" s="24">
        <v>2268</v>
      </c>
      <c r="O9" s="24">
        <v>2234</v>
      </c>
      <c r="P9" s="24">
        <v>2343</v>
      </c>
      <c r="Q9" s="24">
        <v>2365</v>
      </c>
      <c r="R9" s="24">
        <v>2385</v>
      </c>
      <c r="S9" s="24">
        <v>2458</v>
      </c>
      <c r="T9" s="24">
        <v>2540</v>
      </c>
      <c r="U9" s="24">
        <v>2598</v>
      </c>
      <c r="V9" s="24">
        <v>2606</v>
      </c>
      <c r="W9" s="24">
        <v>2445</v>
      </c>
      <c r="X9" s="24">
        <v>2522</v>
      </c>
      <c r="Y9" s="24">
        <v>2599</v>
      </c>
      <c r="Z9" s="24">
        <v>2701</v>
      </c>
      <c r="AA9" s="24">
        <v>2795</v>
      </c>
      <c r="AB9" s="24">
        <v>2908</v>
      </c>
      <c r="AC9" s="24">
        <v>3006</v>
      </c>
      <c r="AD9" s="24">
        <v>3103</v>
      </c>
      <c r="AE9" s="24">
        <v>3123</v>
      </c>
      <c r="AF9" s="62">
        <v>3207</v>
      </c>
      <c r="AG9" s="21"/>
      <c r="AH9" s="24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</row>
    <row r="10" spans="1:103" s="29" customFormat="1" ht="12.75" customHeight="1">
      <c r="A10" s="26"/>
      <c r="B10" s="26" t="s">
        <v>25</v>
      </c>
      <c r="C10" s="28"/>
      <c r="D10" s="28"/>
      <c r="E10" s="28"/>
      <c r="F10" s="28"/>
      <c r="G10" s="28"/>
      <c r="H10" s="28">
        <v>46</v>
      </c>
      <c r="I10" s="28">
        <v>46</v>
      </c>
      <c r="J10" s="28">
        <v>55</v>
      </c>
      <c r="K10" s="28">
        <v>58</v>
      </c>
      <c r="L10" s="28">
        <v>66</v>
      </c>
      <c r="M10" s="28">
        <v>54</v>
      </c>
      <c r="N10" s="28">
        <v>53</v>
      </c>
      <c r="O10" s="28">
        <v>58</v>
      </c>
      <c r="P10" s="28">
        <v>77</v>
      </c>
      <c r="Q10" s="28">
        <v>98</v>
      </c>
      <c r="R10" s="28">
        <v>88</v>
      </c>
      <c r="S10" s="28">
        <v>95</v>
      </c>
      <c r="T10" s="28">
        <v>96</v>
      </c>
      <c r="U10" s="28">
        <v>97</v>
      </c>
      <c r="V10" s="28">
        <v>90</v>
      </c>
      <c r="W10" s="28">
        <v>92</v>
      </c>
      <c r="X10" s="28">
        <v>95</v>
      </c>
      <c r="Y10" s="28">
        <v>95</v>
      </c>
      <c r="Z10" s="28">
        <v>98</v>
      </c>
      <c r="AA10" s="28">
        <v>100</v>
      </c>
      <c r="AB10" s="28">
        <v>99</v>
      </c>
      <c r="AC10" s="28">
        <v>105</v>
      </c>
      <c r="AD10" s="28">
        <v>102</v>
      </c>
      <c r="AE10" s="55">
        <v>103</v>
      </c>
      <c r="AF10" s="63">
        <v>102</v>
      </c>
      <c r="AG10" s="21"/>
      <c r="AH10" s="24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</row>
    <row r="11" spans="1:103" s="25" customFormat="1" ht="12.75" customHeight="1">
      <c r="A11" s="23"/>
      <c r="B11" s="23" t="s">
        <v>1</v>
      </c>
      <c r="C11" s="24">
        <v>2407</v>
      </c>
      <c r="D11" s="24">
        <v>2236</v>
      </c>
      <c r="E11" s="24">
        <v>2183</v>
      </c>
      <c r="F11" s="24">
        <v>2204</v>
      </c>
      <c r="G11" s="24">
        <v>2275</v>
      </c>
      <c r="H11" s="24">
        <v>2245</v>
      </c>
      <c r="I11" s="24">
        <v>2220</v>
      </c>
      <c r="J11" s="24">
        <v>2155</v>
      </c>
      <c r="K11" s="24">
        <v>2145</v>
      </c>
      <c r="L11" s="24">
        <v>2151</v>
      </c>
      <c r="M11" s="24">
        <v>2123</v>
      </c>
      <c r="N11" s="24">
        <v>2056</v>
      </c>
      <c r="O11" s="24">
        <v>1912</v>
      </c>
      <c r="P11" s="24">
        <v>1977</v>
      </c>
      <c r="Q11" s="24">
        <v>1885</v>
      </c>
      <c r="R11" s="24">
        <v>1822</v>
      </c>
      <c r="S11" s="24">
        <v>1784</v>
      </c>
      <c r="T11" s="24">
        <v>1768</v>
      </c>
      <c r="U11" s="24">
        <v>1742</v>
      </c>
      <c r="V11" s="24">
        <v>1673</v>
      </c>
      <c r="W11" s="24">
        <v>1513</v>
      </c>
      <c r="X11" s="24">
        <v>1470</v>
      </c>
      <c r="Y11" s="24">
        <v>1458</v>
      </c>
      <c r="Z11" s="24">
        <v>1445</v>
      </c>
      <c r="AA11" s="24">
        <v>1431</v>
      </c>
      <c r="AB11" s="24">
        <v>1406</v>
      </c>
      <c r="AC11" s="24">
        <v>1377</v>
      </c>
      <c r="AD11" s="24">
        <v>1334</v>
      </c>
      <c r="AE11" s="24">
        <v>1319</v>
      </c>
      <c r="AF11" s="62">
        <v>1325</v>
      </c>
      <c r="AG11" s="21"/>
      <c r="AH11" s="24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</row>
    <row r="12" spans="1:103" s="29" customFormat="1" ht="12.75" customHeight="1">
      <c r="A12" s="26"/>
      <c r="B12" s="26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v>260</v>
      </c>
      <c r="W12" s="28">
        <v>283</v>
      </c>
      <c r="X12" s="28">
        <v>278</v>
      </c>
      <c r="Y12" s="28">
        <v>300</v>
      </c>
      <c r="Z12" s="28">
        <v>308</v>
      </c>
      <c r="AA12" s="28">
        <v>331</v>
      </c>
      <c r="AB12" s="28">
        <v>307</v>
      </c>
      <c r="AC12" s="28">
        <v>322</v>
      </c>
      <c r="AD12" s="28">
        <v>341</v>
      </c>
      <c r="AE12" s="55">
        <v>339</v>
      </c>
      <c r="AF12" s="63">
        <v>275</v>
      </c>
      <c r="AG12" s="21"/>
      <c r="AH12" s="24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</row>
    <row r="13" spans="1:103" s="25" customFormat="1" ht="12.75" customHeight="1">
      <c r="A13" s="23"/>
      <c r="B13" s="23" t="s">
        <v>10</v>
      </c>
      <c r="C13" s="24">
        <v>2587</v>
      </c>
      <c r="D13" s="24">
        <v>2610</v>
      </c>
      <c r="E13" s="24">
        <v>2701</v>
      </c>
      <c r="F13" s="24">
        <v>2854</v>
      </c>
      <c r="G13" s="24">
        <v>2839</v>
      </c>
      <c r="H13" s="24">
        <v>2680</v>
      </c>
      <c r="I13" s="24">
        <v>2612</v>
      </c>
      <c r="J13" s="24">
        <v>2558</v>
      </c>
      <c r="K13" s="24">
        <v>2496</v>
      </c>
      <c r="L13" s="24">
        <v>2498</v>
      </c>
      <c r="M13" s="24">
        <f>184+661+1521+197</f>
        <v>2563</v>
      </c>
      <c r="N13" s="24">
        <v>2501</v>
      </c>
      <c r="O13" s="24">
        <f>2459+215</f>
        <v>2674</v>
      </c>
      <c r="P13" s="24">
        <f>2657+246</f>
        <v>2903</v>
      </c>
      <c r="Q13" s="24">
        <v>2868</v>
      </c>
      <c r="R13" s="24">
        <v>2825</v>
      </c>
      <c r="S13" s="24">
        <v>2733</v>
      </c>
      <c r="T13" s="24">
        <v>2784</v>
      </c>
      <c r="U13" s="24">
        <v>2738</v>
      </c>
      <c r="V13" s="24">
        <v>2538</v>
      </c>
      <c r="W13" s="24">
        <v>2515</v>
      </c>
      <c r="X13" s="24">
        <v>2470</v>
      </c>
      <c r="Y13" s="24">
        <v>2477</v>
      </c>
      <c r="Z13" s="24">
        <v>2559</v>
      </c>
      <c r="AA13" s="24">
        <v>2748</v>
      </c>
      <c r="AB13" s="24">
        <v>2827</v>
      </c>
      <c r="AC13" s="24">
        <v>2812</v>
      </c>
      <c r="AD13" s="24">
        <v>2879</v>
      </c>
      <c r="AE13" s="24">
        <v>2772</v>
      </c>
      <c r="AF13" s="62">
        <v>2669</v>
      </c>
      <c r="AG13" s="21"/>
      <c r="AH13" s="24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</row>
    <row r="14" spans="1:103" s="29" customFormat="1" ht="12" hidden="1" customHeight="1">
      <c r="A14" s="26"/>
      <c r="B14" s="26" t="s">
        <v>2</v>
      </c>
      <c r="C14" s="28">
        <v>3289</v>
      </c>
      <c r="D14" s="28">
        <v>3191</v>
      </c>
      <c r="E14" s="28">
        <v>3472</v>
      </c>
      <c r="F14" s="28">
        <v>3196</v>
      </c>
      <c r="G14" s="28">
        <v>3390</v>
      </c>
      <c r="H14" s="28">
        <v>3906</v>
      </c>
      <c r="I14" s="28">
        <v>4035</v>
      </c>
      <c r="J14" s="28">
        <v>4360</v>
      </c>
      <c r="K14" s="28">
        <v>4602</v>
      </c>
      <c r="L14" s="28">
        <v>4629</v>
      </c>
      <c r="M14" s="28">
        <v>4701</v>
      </c>
      <c r="N14" s="28">
        <v>4690</v>
      </c>
      <c r="O14" s="28">
        <v>4536</v>
      </c>
      <c r="P14" s="28">
        <v>4771</v>
      </c>
      <c r="Q14" s="28">
        <v>4492</v>
      </c>
      <c r="R14" s="28">
        <v>4532</v>
      </c>
      <c r="S14" s="28">
        <v>4620</v>
      </c>
      <c r="T14" s="28">
        <v>4671</v>
      </c>
      <c r="U14" s="28">
        <v>4966</v>
      </c>
      <c r="V14" s="28">
        <v>5084</v>
      </c>
      <c r="W14" s="28">
        <v>5037</v>
      </c>
      <c r="X14" s="28">
        <v>5379</v>
      </c>
      <c r="Y14" s="28">
        <v>5990</v>
      </c>
      <c r="Z14" s="28">
        <v>6219</v>
      </c>
      <c r="AA14" s="30" t="s">
        <v>17</v>
      </c>
      <c r="AB14" s="30" t="s">
        <v>17</v>
      </c>
      <c r="AC14" s="30" t="s">
        <v>17</v>
      </c>
      <c r="AD14" s="30" t="s">
        <v>17</v>
      </c>
      <c r="AE14" s="33"/>
      <c r="AF14" s="64"/>
      <c r="AG14" s="21"/>
      <c r="AH14" s="58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</row>
    <row r="15" spans="1:103" s="34" customFormat="1" ht="12" hidden="1" customHeight="1">
      <c r="A15" s="31"/>
      <c r="B15" s="31" t="s">
        <v>3</v>
      </c>
      <c r="C15" s="32">
        <v>404</v>
      </c>
      <c r="D15" s="32">
        <v>455</v>
      </c>
      <c r="E15" s="32">
        <v>420</v>
      </c>
      <c r="F15" s="32">
        <v>784</v>
      </c>
      <c r="G15" s="32">
        <v>885</v>
      </c>
      <c r="H15" s="32">
        <v>579</v>
      </c>
      <c r="I15" s="32">
        <v>590</v>
      </c>
      <c r="J15" s="32">
        <v>586</v>
      </c>
      <c r="K15" s="32">
        <v>610</v>
      </c>
      <c r="L15" s="32">
        <v>628</v>
      </c>
      <c r="M15" s="32">
        <v>566</v>
      </c>
      <c r="N15" s="32">
        <v>527</v>
      </c>
      <c r="O15" s="32">
        <v>548</v>
      </c>
      <c r="P15" s="32">
        <v>506</v>
      </c>
      <c r="Q15" s="32">
        <v>447</v>
      </c>
      <c r="R15" s="32">
        <v>417</v>
      </c>
      <c r="S15" s="32">
        <v>434</v>
      </c>
      <c r="T15" s="32">
        <v>391</v>
      </c>
      <c r="U15" s="32">
        <v>502</v>
      </c>
      <c r="V15" s="32">
        <v>436</v>
      </c>
      <c r="W15" s="32">
        <v>393</v>
      </c>
      <c r="X15" s="32">
        <v>445</v>
      </c>
      <c r="Y15" s="32">
        <v>441</v>
      </c>
      <c r="Z15" s="32">
        <v>451</v>
      </c>
      <c r="AA15" s="33" t="s">
        <v>17</v>
      </c>
      <c r="AB15" s="33" t="s">
        <v>17</v>
      </c>
      <c r="AC15" s="33" t="s">
        <v>17</v>
      </c>
      <c r="AD15" s="33" t="s">
        <v>17</v>
      </c>
      <c r="AE15" s="33"/>
      <c r="AF15" s="64"/>
      <c r="AG15" s="21"/>
      <c r="AH15" s="58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pans="1:103" s="29" customFormat="1" ht="13" customHeight="1">
      <c r="A16" s="35"/>
      <c r="B16" s="35" t="s">
        <v>11</v>
      </c>
      <c r="C16" s="36">
        <f t="shared" ref="C16:U16" si="0">SUM(C14:C15)</f>
        <v>3693</v>
      </c>
      <c r="D16" s="36">
        <f t="shared" si="0"/>
        <v>3646</v>
      </c>
      <c r="E16" s="36">
        <f t="shared" si="0"/>
        <v>3892</v>
      </c>
      <c r="F16" s="36">
        <f t="shared" si="0"/>
        <v>3980</v>
      </c>
      <c r="G16" s="36">
        <f t="shared" si="0"/>
        <v>4275</v>
      </c>
      <c r="H16" s="36">
        <f t="shared" si="0"/>
        <v>4485</v>
      </c>
      <c r="I16" s="36">
        <f t="shared" si="0"/>
        <v>4625</v>
      </c>
      <c r="J16" s="36">
        <f t="shared" si="0"/>
        <v>4946</v>
      </c>
      <c r="K16" s="36">
        <f t="shared" si="0"/>
        <v>5212</v>
      </c>
      <c r="L16" s="36">
        <f t="shared" si="0"/>
        <v>5257</v>
      </c>
      <c r="M16" s="36">
        <f t="shared" si="0"/>
        <v>5267</v>
      </c>
      <c r="N16" s="36">
        <f t="shared" si="0"/>
        <v>5217</v>
      </c>
      <c r="O16" s="36">
        <f t="shared" si="0"/>
        <v>5084</v>
      </c>
      <c r="P16" s="36">
        <f t="shared" si="0"/>
        <v>5277</v>
      </c>
      <c r="Q16" s="36">
        <f t="shared" si="0"/>
        <v>4939</v>
      </c>
      <c r="R16" s="36">
        <f t="shared" si="0"/>
        <v>4949</v>
      </c>
      <c r="S16" s="36">
        <f t="shared" si="0"/>
        <v>5054</v>
      </c>
      <c r="T16" s="36">
        <f t="shared" si="0"/>
        <v>5062</v>
      </c>
      <c r="U16" s="36">
        <f t="shared" si="0"/>
        <v>5468</v>
      </c>
      <c r="V16" s="36">
        <f>SUM(V14:V15)</f>
        <v>5520</v>
      </c>
      <c r="W16" s="36">
        <f t="shared" ref="W16:Z16" si="1">SUM(W14:W15)</f>
        <v>5430</v>
      </c>
      <c r="X16" s="36">
        <f t="shared" si="1"/>
        <v>5824</v>
      </c>
      <c r="Y16" s="36">
        <f t="shared" si="1"/>
        <v>6431</v>
      </c>
      <c r="Z16" s="36">
        <f t="shared" si="1"/>
        <v>6670</v>
      </c>
      <c r="AA16" s="36">
        <v>6970</v>
      </c>
      <c r="AB16" s="36">
        <v>7125</v>
      </c>
      <c r="AC16" s="36">
        <v>7218</v>
      </c>
      <c r="AD16" s="36">
        <v>7350</v>
      </c>
      <c r="AE16" s="36">
        <v>7361</v>
      </c>
      <c r="AF16" s="69" t="s">
        <v>57</v>
      </c>
      <c r="AG16" s="21"/>
      <c r="AH16" s="6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1:103" s="38" customFormat="1" ht="12" customHeight="1">
      <c r="A17" s="79" t="s">
        <v>13</v>
      </c>
      <c r="B17" s="79"/>
      <c r="C17" s="37">
        <f t="shared" ref="C17:Z17" si="2">(C6+C7+C9+C10+C11+C12+C13+C16)</f>
        <v>12179</v>
      </c>
      <c r="D17" s="37">
        <f t="shared" si="2"/>
        <v>11961</v>
      </c>
      <c r="E17" s="37">
        <f t="shared" si="2"/>
        <v>12239</v>
      </c>
      <c r="F17" s="37">
        <f t="shared" si="2"/>
        <v>12580</v>
      </c>
      <c r="G17" s="37">
        <f t="shared" si="2"/>
        <v>13061</v>
      </c>
      <c r="H17" s="37">
        <f t="shared" si="2"/>
        <v>13267</v>
      </c>
      <c r="I17" s="37">
        <f t="shared" si="2"/>
        <v>13324</v>
      </c>
      <c r="J17" s="37">
        <f t="shared" si="2"/>
        <v>13562</v>
      </c>
      <c r="K17" s="37">
        <f t="shared" si="2"/>
        <v>13865</v>
      </c>
      <c r="L17" s="37">
        <f t="shared" si="2"/>
        <v>13957</v>
      </c>
      <c r="M17" s="37">
        <f t="shared" si="2"/>
        <v>14044</v>
      </c>
      <c r="N17" s="37">
        <f t="shared" si="2"/>
        <v>13875</v>
      </c>
      <c r="O17" s="37">
        <f t="shared" si="2"/>
        <v>13698</v>
      </c>
      <c r="P17" s="37">
        <f t="shared" si="2"/>
        <v>14343</v>
      </c>
      <c r="Q17" s="37">
        <f t="shared" si="2"/>
        <v>13882</v>
      </c>
      <c r="R17" s="37">
        <f t="shared" si="2"/>
        <v>13814</v>
      </c>
      <c r="S17" s="37">
        <f t="shared" si="2"/>
        <v>13843</v>
      </c>
      <c r="T17" s="37">
        <f t="shared" si="2"/>
        <v>13929</v>
      </c>
      <c r="U17" s="37">
        <f>(U6+U7+U9+U10+U11+U12+U13+U16)</f>
        <v>14374</v>
      </c>
      <c r="V17" s="37">
        <f t="shared" si="2"/>
        <v>14439</v>
      </c>
      <c r="W17" s="37">
        <f t="shared" si="2"/>
        <v>14020</v>
      </c>
      <c r="X17" s="37">
        <f t="shared" si="2"/>
        <v>14427</v>
      </c>
      <c r="Y17" s="37">
        <f t="shared" si="2"/>
        <v>15211</v>
      </c>
      <c r="Z17" s="37">
        <f t="shared" si="2"/>
        <v>15654</v>
      </c>
      <c r="AA17" s="37">
        <f>(AA6+AA7+AA9+AA10+AA11+AA12+AA13+AA16)</f>
        <v>16268</v>
      </c>
      <c r="AB17" s="37">
        <f>(AB6+AB7+AB9+AB10+AB11+AB12+AB13+AB16)</f>
        <v>16647</v>
      </c>
      <c r="AC17" s="37">
        <f>(AC6+AC7+AC9+AC10+AC11+AC12+AC13+AC16)</f>
        <v>16811</v>
      </c>
      <c r="AD17" s="37">
        <f>(AD6+AD9+AD10+AD11+AD12+AD13+AD16)</f>
        <v>17075</v>
      </c>
      <c r="AE17" s="37">
        <f>AE16+AE13+AE12+AE11+AE10+AE9+AE6+2</f>
        <v>16952</v>
      </c>
      <c r="AF17" s="65">
        <f>AF13+AF12+AF11+AF10+AF9+AF6+8724</f>
        <v>18212</v>
      </c>
      <c r="AG17" s="53"/>
      <c r="AH17" s="58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1:103" s="40" customFormat="1" ht="10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8"/>
      <c r="AD18" s="39"/>
      <c r="AE18" s="39"/>
      <c r="AF18" s="39"/>
      <c r="AG18" s="21"/>
      <c r="AH18" s="58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1:103" s="38" customFormat="1" ht="12" customHeight="1">
      <c r="A19" s="41"/>
      <c r="B19" s="4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"/>
      <c r="AH19" s="58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1:103" s="22" customFormat="1" ht="15" customHeight="1">
      <c r="A20" s="81" t="s">
        <v>52</v>
      </c>
      <c r="B20" s="81"/>
      <c r="C20" s="50">
        <v>1990</v>
      </c>
      <c r="D20" s="50">
        <v>1991</v>
      </c>
      <c r="E20" s="50">
        <v>1992</v>
      </c>
      <c r="F20" s="50">
        <v>1993</v>
      </c>
      <c r="G20" s="50">
        <v>1994</v>
      </c>
      <c r="H20" s="50">
        <v>1995</v>
      </c>
      <c r="I20" s="50">
        <v>1996</v>
      </c>
      <c r="J20" s="50">
        <v>1997</v>
      </c>
      <c r="K20" s="50">
        <v>1998</v>
      </c>
      <c r="L20" s="50">
        <v>1999</v>
      </c>
      <c r="M20" s="50">
        <v>2000</v>
      </c>
      <c r="N20" s="50">
        <v>2001</v>
      </c>
      <c r="O20" s="50">
        <v>2002</v>
      </c>
      <c r="P20" s="50">
        <v>2003</v>
      </c>
      <c r="Q20" s="50">
        <v>2004</v>
      </c>
      <c r="R20" s="50">
        <v>2005</v>
      </c>
      <c r="S20" s="50">
        <v>2006</v>
      </c>
      <c r="T20" s="51" t="s">
        <v>36</v>
      </c>
      <c r="U20" s="51" t="s">
        <v>37</v>
      </c>
      <c r="V20" s="51" t="s">
        <v>38</v>
      </c>
      <c r="W20" s="51" t="s">
        <v>39</v>
      </c>
      <c r="X20" s="51" t="s">
        <v>40</v>
      </c>
      <c r="Y20" s="51" t="s">
        <v>41</v>
      </c>
      <c r="Z20" s="51" t="s">
        <v>42</v>
      </c>
      <c r="AA20" s="51" t="s">
        <v>43</v>
      </c>
      <c r="AB20" s="51" t="s">
        <v>44</v>
      </c>
      <c r="AC20" s="51" t="s">
        <v>45</v>
      </c>
      <c r="AD20" s="51" t="s">
        <v>46</v>
      </c>
      <c r="AE20" s="49" t="s">
        <v>49</v>
      </c>
      <c r="AF20" s="61" t="s">
        <v>53</v>
      </c>
      <c r="AG20" s="21"/>
      <c r="AH20" s="58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1:103" s="25" customFormat="1" ht="12.75" customHeight="1">
      <c r="A21" s="23"/>
      <c r="B21" s="23" t="s">
        <v>5</v>
      </c>
      <c r="C21" s="24">
        <v>1804</v>
      </c>
      <c r="D21" s="24">
        <v>1726</v>
      </c>
      <c r="E21" s="24">
        <v>1675</v>
      </c>
      <c r="F21" s="24">
        <v>1684</v>
      </c>
      <c r="G21" s="24">
        <v>1681</v>
      </c>
      <c r="H21" s="24">
        <v>1671</v>
      </c>
      <c r="I21" s="24">
        <v>1666</v>
      </c>
      <c r="J21" s="24">
        <v>1653</v>
      </c>
      <c r="K21" s="24">
        <v>1664</v>
      </c>
      <c r="L21" s="24">
        <v>1653</v>
      </c>
      <c r="M21" s="24">
        <v>1640</v>
      </c>
      <c r="N21" s="24">
        <v>1612</v>
      </c>
      <c r="O21" s="24">
        <v>1596</v>
      </c>
      <c r="P21" s="24">
        <v>1617</v>
      </c>
      <c r="Q21" s="24">
        <v>1587</v>
      </c>
      <c r="R21" s="24">
        <v>1605.56</v>
      </c>
      <c r="S21" s="24">
        <v>1582.9468999999999</v>
      </c>
      <c r="T21" s="24">
        <v>1553.57</v>
      </c>
      <c r="U21" s="24">
        <v>1603</v>
      </c>
      <c r="V21" s="24">
        <v>1628</v>
      </c>
      <c r="W21" s="24">
        <v>1609</v>
      </c>
      <c r="X21" s="24">
        <v>1629</v>
      </c>
      <c r="Y21" s="24">
        <v>1694.3</v>
      </c>
      <c r="Z21" s="24">
        <v>1724.92</v>
      </c>
      <c r="AA21" s="24">
        <v>1766.33</v>
      </c>
      <c r="AB21" s="24">
        <v>1849.17</v>
      </c>
      <c r="AC21" s="24">
        <v>1841.83</v>
      </c>
      <c r="AD21" s="24">
        <v>1835</v>
      </c>
      <c r="AE21" s="24">
        <v>1805</v>
      </c>
      <c r="AF21" s="62">
        <v>1779</v>
      </c>
      <c r="AG21" s="54"/>
      <c r="AH21" s="2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</row>
    <row r="22" spans="1:103" s="29" customFormat="1" ht="9" customHeight="1">
      <c r="A22" s="26"/>
      <c r="B22" s="27" t="s">
        <v>7</v>
      </c>
      <c r="C22" s="55">
        <v>42</v>
      </c>
      <c r="D22" s="55">
        <v>50</v>
      </c>
      <c r="E22" s="55">
        <v>54</v>
      </c>
      <c r="F22" s="55">
        <v>58</v>
      </c>
      <c r="G22" s="55">
        <v>66</v>
      </c>
      <c r="H22" s="55">
        <v>32</v>
      </c>
      <c r="I22" s="55">
        <v>33</v>
      </c>
      <c r="J22" s="55">
        <v>28</v>
      </c>
      <c r="K22" s="55">
        <v>25</v>
      </c>
      <c r="L22" s="55">
        <v>23</v>
      </c>
      <c r="M22" s="55">
        <v>21</v>
      </c>
      <c r="N22" s="55">
        <v>21</v>
      </c>
      <c r="O22" s="55">
        <v>14</v>
      </c>
      <c r="P22" s="55">
        <v>14</v>
      </c>
      <c r="Q22" s="55">
        <v>17</v>
      </c>
      <c r="R22" s="55">
        <v>10.5</v>
      </c>
      <c r="S22" s="55">
        <v>8.4499999999999993</v>
      </c>
      <c r="T22" s="75">
        <v>2.2000000000000002</v>
      </c>
      <c r="U22" s="75">
        <v>8</v>
      </c>
      <c r="V22" s="75">
        <v>6</v>
      </c>
      <c r="W22" s="75">
        <v>1</v>
      </c>
      <c r="X22" s="75">
        <v>2</v>
      </c>
      <c r="Y22" s="75">
        <v>6</v>
      </c>
      <c r="Z22" s="75">
        <v>4</v>
      </c>
      <c r="AA22" s="75">
        <v>1</v>
      </c>
      <c r="AB22" s="75">
        <v>2</v>
      </c>
      <c r="AC22" s="75">
        <v>2</v>
      </c>
      <c r="AD22" s="73" t="s">
        <v>47</v>
      </c>
      <c r="AE22" s="75">
        <v>2</v>
      </c>
      <c r="AF22" s="70" t="s">
        <v>47</v>
      </c>
      <c r="AG22" s="21"/>
      <c r="AH22" s="72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pans="1:103" s="29" customFormat="1" ht="10.5" customHeight="1">
      <c r="A23" s="26"/>
      <c r="B23" s="27" t="s">
        <v>15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4"/>
      <c r="AE23" s="75"/>
      <c r="AF23" s="70"/>
      <c r="AG23" s="21"/>
      <c r="AH23" s="72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1:103" s="25" customFormat="1" ht="12.75" customHeight="1">
      <c r="A24" s="23"/>
      <c r="B24" s="23" t="s">
        <v>6</v>
      </c>
      <c r="C24" s="24">
        <v>1508</v>
      </c>
      <c r="D24" s="24">
        <v>1585.3</v>
      </c>
      <c r="E24" s="24">
        <v>1623.74</v>
      </c>
      <c r="F24" s="24">
        <v>1697</v>
      </c>
      <c r="G24" s="24">
        <v>1822</v>
      </c>
      <c r="H24" s="24">
        <v>1937</v>
      </c>
      <c r="I24" s="24">
        <v>1957</v>
      </c>
      <c r="J24" s="24">
        <v>2012</v>
      </c>
      <c r="K24" s="24">
        <v>2075</v>
      </c>
      <c r="L24" s="24">
        <v>2113</v>
      </c>
      <c r="M24" s="24">
        <v>2175</v>
      </c>
      <c r="N24" s="24">
        <v>2205</v>
      </c>
      <c r="O24" s="24">
        <v>2164</v>
      </c>
      <c r="P24" s="24">
        <v>2266</v>
      </c>
      <c r="Q24" s="24">
        <v>2282</v>
      </c>
      <c r="R24" s="24">
        <v>2297</v>
      </c>
      <c r="S24" s="24">
        <v>2377.7882</v>
      </c>
      <c r="T24" s="24">
        <v>2455.17</v>
      </c>
      <c r="U24" s="24">
        <v>2515</v>
      </c>
      <c r="V24" s="24">
        <v>2523</v>
      </c>
      <c r="W24" s="24">
        <v>2370</v>
      </c>
      <c r="X24" s="24">
        <v>2441</v>
      </c>
      <c r="Y24" s="24">
        <v>2515.46</v>
      </c>
      <c r="Z24" s="24">
        <v>2621.71</v>
      </c>
      <c r="AA24" s="24">
        <v>2711.91</v>
      </c>
      <c r="AB24" s="24">
        <v>2833.9</v>
      </c>
      <c r="AC24" s="24">
        <v>2939.34</v>
      </c>
      <c r="AD24" s="24">
        <v>3031</v>
      </c>
      <c r="AE24" s="24">
        <v>3053.4905999999996</v>
      </c>
      <c r="AF24" s="62">
        <v>3138</v>
      </c>
      <c r="AG24" s="21"/>
      <c r="AH24" s="58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1:103" s="29" customFormat="1" ht="12.75" customHeight="1">
      <c r="A25" s="26"/>
      <c r="B25" s="26" t="s">
        <v>16</v>
      </c>
      <c r="C25" s="28"/>
      <c r="D25" s="28"/>
      <c r="E25" s="28"/>
      <c r="F25" s="28"/>
      <c r="G25" s="28"/>
      <c r="H25" s="28">
        <v>42</v>
      </c>
      <c r="I25" s="28">
        <v>43</v>
      </c>
      <c r="J25" s="28">
        <v>51</v>
      </c>
      <c r="K25" s="28">
        <v>54</v>
      </c>
      <c r="L25" s="28">
        <v>60</v>
      </c>
      <c r="M25" s="28">
        <v>51</v>
      </c>
      <c r="N25" s="28">
        <v>50</v>
      </c>
      <c r="O25" s="28">
        <v>55</v>
      </c>
      <c r="P25" s="28">
        <v>72</v>
      </c>
      <c r="Q25" s="28">
        <v>82</v>
      </c>
      <c r="R25" s="28">
        <v>71.97</v>
      </c>
      <c r="S25" s="28">
        <v>75.758300000000006</v>
      </c>
      <c r="T25" s="28">
        <v>75.92</v>
      </c>
      <c r="U25" s="28">
        <v>75.92</v>
      </c>
      <c r="V25" s="28">
        <v>75</v>
      </c>
      <c r="W25" s="28">
        <v>78</v>
      </c>
      <c r="X25" s="28">
        <v>80</v>
      </c>
      <c r="Y25" s="28">
        <v>79.61</v>
      </c>
      <c r="Z25" s="28">
        <v>81.97</v>
      </c>
      <c r="AA25" s="28">
        <v>85.39</v>
      </c>
      <c r="AB25" s="28">
        <v>88.06</v>
      </c>
      <c r="AC25" s="28">
        <v>93.18</v>
      </c>
      <c r="AD25" s="28">
        <v>96</v>
      </c>
      <c r="AE25" s="55">
        <v>99.316699999999997</v>
      </c>
      <c r="AF25" s="63">
        <v>99</v>
      </c>
      <c r="AG25" s="21"/>
      <c r="AH25" s="58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1:103" s="25" customFormat="1" ht="12.75" customHeight="1">
      <c r="A26" s="23"/>
      <c r="B26" s="23" t="s">
        <v>1</v>
      </c>
      <c r="C26" s="24">
        <v>2331.2399999999998</v>
      </c>
      <c r="D26" s="24">
        <v>2171.06</v>
      </c>
      <c r="E26" s="24">
        <v>2101.02</v>
      </c>
      <c r="F26" s="24">
        <v>2114.2199999999998</v>
      </c>
      <c r="G26" s="24">
        <v>2146</v>
      </c>
      <c r="H26" s="24">
        <v>2129</v>
      </c>
      <c r="I26" s="24">
        <v>2113</v>
      </c>
      <c r="J26" s="24">
        <v>2044</v>
      </c>
      <c r="K26" s="24">
        <v>2036</v>
      </c>
      <c r="L26" s="24">
        <v>2030</v>
      </c>
      <c r="M26" s="24">
        <v>2011</v>
      </c>
      <c r="N26" s="24">
        <v>1966</v>
      </c>
      <c r="O26" s="24">
        <v>1825</v>
      </c>
      <c r="P26" s="24">
        <v>1880</v>
      </c>
      <c r="Q26" s="24">
        <v>1798</v>
      </c>
      <c r="R26" s="24">
        <v>1728.36</v>
      </c>
      <c r="S26" s="24">
        <v>1699.1794</v>
      </c>
      <c r="T26" s="24">
        <v>1690.7</v>
      </c>
      <c r="U26" s="24">
        <v>1668</v>
      </c>
      <c r="V26" s="24">
        <v>1613</v>
      </c>
      <c r="W26" s="24">
        <v>1457</v>
      </c>
      <c r="X26" s="24">
        <v>1424</v>
      </c>
      <c r="Y26" s="24">
        <v>1407.9</v>
      </c>
      <c r="Z26" s="24">
        <v>1394.9</v>
      </c>
      <c r="AA26" s="24">
        <v>1379.95</v>
      </c>
      <c r="AB26" s="24">
        <v>1361.04</v>
      </c>
      <c r="AC26" s="24">
        <v>1330.79</v>
      </c>
      <c r="AD26" s="24">
        <v>1289</v>
      </c>
      <c r="AE26" s="24">
        <v>1278.7913999999998</v>
      </c>
      <c r="AF26" s="62">
        <v>1304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</row>
    <row r="27" spans="1:103" s="29" customFormat="1" ht="12.75" customHeight="1">
      <c r="A27" s="26"/>
      <c r="B27" s="26" t="s">
        <v>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>
        <v>296.39999999999998</v>
      </c>
      <c r="AA27" s="28">
        <v>318.37</v>
      </c>
      <c r="AB27" s="28">
        <v>293.02</v>
      </c>
      <c r="AC27" s="28">
        <v>310.17</v>
      </c>
      <c r="AD27" s="28">
        <v>329</v>
      </c>
      <c r="AE27" s="55">
        <v>325.9667</v>
      </c>
      <c r="AF27" s="63">
        <v>269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1:103" s="25" customFormat="1" ht="12.75" customHeight="1">
      <c r="A28" s="23"/>
      <c r="B28" s="23" t="s">
        <v>10</v>
      </c>
      <c r="C28" s="24">
        <v>1310.47</v>
      </c>
      <c r="D28" s="24">
        <v>1339.17</v>
      </c>
      <c r="E28" s="24">
        <v>1362.92</v>
      </c>
      <c r="F28" s="24">
        <v>1472.78</v>
      </c>
      <c r="G28" s="24">
        <v>1436</v>
      </c>
      <c r="H28" s="24">
        <v>1342</v>
      </c>
      <c r="I28" s="24">
        <v>1319</v>
      </c>
      <c r="J28" s="24">
        <v>1318</v>
      </c>
      <c r="K28" s="24">
        <v>1301</v>
      </c>
      <c r="L28" s="24">
        <v>1311</v>
      </c>
      <c r="M28" s="24">
        <f>379+787+176</f>
        <v>1342</v>
      </c>
      <c r="N28" s="24">
        <v>1315</v>
      </c>
      <c r="O28" s="24">
        <v>1401</v>
      </c>
      <c r="P28" s="24">
        <v>1524</v>
      </c>
      <c r="Q28" s="24">
        <v>1507</v>
      </c>
      <c r="R28" s="24">
        <v>1492.92</v>
      </c>
      <c r="S28" s="24">
        <f>1211.6309+232.3185</f>
        <v>1443.9494000000002</v>
      </c>
      <c r="T28" s="24">
        <v>1470.37</v>
      </c>
      <c r="U28" s="24">
        <v>1444</v>
      </c>
      <c r="V28" s="24">
        <v>1487</v>
      </c>
      <c r="W28" s="24">
        <v>1495</v>
      </c>
      <c r="X28" s="24">
        <v>1462</v>
      </c>
      <c r="Y28" s="24">
        <v>1479.45</v>
      </c>
      <c r="Z28" s="24">
        <v>1239.3699999999999</v>
      </c>
      <c r="AA28" s="24">
        <v>1316.77</v>
      </c>
      <c r="AB28" s="24">
        <v>1354.11</v>
      </c>
      <c r="AC28" s="24">
        <v>1361.47</v>
      </c>
      <c r="AD28" s="24">
        <v>1380</v>
      </c>
      <c r="AE28" s="24">
        <v>1330.7886000000001</v>
      </c>
      <c r="AF28" s="62">
        <v>1267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1:103" s="29" customFormat="1" ht="10.15" hidden="1" customHeight="1">
      <c r="A29" s="26"/>
      <c r="B29" s="26" t="s">
        <v>2</v>
      </c>
      <c r="C29" s="28">
        <v>827.13</v>
      </c>
      <c r="D29" s="28">
        <v>875.11</v>
      </c>
      <c r="E29" s="28">
        <v>938.95</v>
      </c>
      <c r="F29" s="28">
        <v>819.05</v>
      </c>
      <c r="G29" s="28">
        <v>847</v>
      </c>
      <c r="H29" s="28">
        <v>1003</v>
      </c>
      <c r="I29" s="28">
        <v>1017</v>
      </c>
      <c r="J29" s="28">
        <v>1110</v>
      </c>
      <c r="K29" s="28">
        <v>1159</v>
      </c>
      <c r="L29" s="28">
        <v>1168</v>
      </c>
      <c r="M29" s="28">
        <v>1246</v>
      </c>
      <c r="N29" s="28">
        <v>1262</v>
      </c>
      <c r="O29" s="28">
        <v>1204</v>
      </c>
      <c r="P29" s="28">
        <v>1282</v>
      </c>
      <c r="Q29" s="28">
        <v>1158</v>
      </c>
      <c r="R29" s="28">
        <v>1124.8499999999999</v>
      </c>
      <c r="S29" s="28">
        <v>1169.96</v>
      </c>
      <c r="T29" s="28">
        <v>1207.98</v>
      </c>
      <c r="U29" s="28">
        <v>1153</v>
      </c>
      <c r="V29" s="28">
        <v>1167</v>
      </c>
      <c r="W29" s="28">
        <v>1198</v>
      </c>
      <c r="X29" s="28">
        <v>1309</v>
      </c>
      <c r="Y29" s="28">
        <v>1455.01</v>
      </c>
      <c r="Z29" s="30" t="s">
        <v>17</v>
      </c>
      <c r="AA29" s="30" t="s">
        <v>17</v>
      </c>
      <c r="AB29" s="30" t="s">
        <v>17</v>
      </c>
      <c r="AC29" s="30" t="s">
        <v>17</v>
      </c>
      <c r="AD29" s="30" t="s">
        <v>17</v>
      </c>
      <c r="AE29" s="30"/>
      <c r="AF29" s="66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1:103" s="45" customFormat="1" ht="11.25" hidden="1" customHeight="1">
      <c r="A30" s="42"/>
      <c r="B30" s="43" t="s">
        <v>3</v>
      </c>
      <c r="C30" s="44">
        <v>183.41</v>
      </c>
      <c r="D30" s="44">
        <v>162.52000000000001</v>
      </c>
      <c r="E30" s="44">
        <v>180.27</v>
      </c>
      <c r="F30" s="44">
        <v>308.19</v>
      </c>
      <c r="G30" s="44">
        <v>320</v>
      </c>
      <c r="H30" s="44">
        <v>228</v>
      </c>
      <c r="I30" s="44">
        <v>234</v>
      </c>
      <c r="J30" s="44">
        <v>243</v>
      </c>
      <c r="K30" s="44">
        <v>219</v>
      </c>
      <c r="L30" s="44">
        <v>220</v>
      </c>
      <c r="M30" s="44">
        <v>199</v>
      </c>
      <c r="N30" s="44">
        <v>203</v>
      </c>
      <c r="O30" s="44">
        <v>200</v>
      </c>
      <c r="P30" s="44">
        <v>170</v>
      </c>
      <c r="Q30" s="44">
        <v>132</v>
      </c>
      <c r="R30" s="44">
        <v>130.22999999999999</v>
      </c>
      <c r="S30" s="44">
        <v>146.63</v>
      </c>
      <c r="T30" s="24">
        <v>117.61</v>
      </c>
      <c r="U30" s="24">
        <v>125</v>
      </c>
      <c r="V30" s="24">
        <v>110</v>
      </c>
      <c r="W30" s="24">
        <v>112</v>
      </c>
      <c r="X30" s="24">
        <v>122</v>
      </c>
      <c r="Y30" s="24">
        <v>142.1</v>
      </c>
      <c r="Z30" s="33" t="s">
        <v>17</v>
      </c>
      <c r="AA30" s="33" t="s">
        <v>17</v>
      </c>
      <c r="AB30" s="33" t="s">
        <v>17</v>
      </c>
      <c r="AC30" s="33" t="s">
        <v>17</v>
      </c>
      <c r="AD30" s="33" t="s">
        <v>17</v>
      </c>
      <c r="AE30" s="33"/>
      <c r="AF30" s="64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1:103" s="29" customFormat="1" ht="13" customHeight="1">
      <c r="A31" s="35"/>
      <c r="B31" s="35" t="s">
        <v>11</v>
      </c>
      <c r="C31" s="36">
        <f t="shared" ref="C31" si="3">SUM(C29:C30)</f>
        <v>1010.54</v>
      </c>
      <c r="D31" s="36">
        <f t="shared" ref="D31" si="4">SUM(D29:D30)</f>
        <v>1037.6300000000001</v>
      </c>
      <c r="E31" s="36">
        <f t="shared" ref="E31" si="5">SUM(E29:E30)</f>
        <v>1119.22</v>
      </c>
      <c r="F31" s="36">
        <f t="shared" ref="F31" si="6">SUM(F29:F30)</f>
        <v>1127.24</v>
      </c>
      <c r="G31" s="36">
        <f t="shared" ref="G31" si="7">SUM(G29:G30)</f>
        <v>1167</v>
      </c>
      <c r="H31" s="36">
        <f t="shared" ref="H31" si="8">SUM(H29:H30)</f>
        <v>1231</v>
      </c>
      <c r="I31" s="36">
        <f t="shared" ref="I31" si="9">SUM(I29:I30)</f>
        <v>1251</v>
      </c>
      <c r="J31" s="36">
        <f t="shared" ref="J31" si="10">SUM(J29:J30)</f>
        <v>1353</v>
      </c>
      <c r="K31" s="36">
        <f t="shared" ref="K31" si="11">SUM(K29:K30)</f>
        <v>1378</v>
      </c>
      <c r="L31" s="36">
        <f t="shared" ref="L31" si="12">SUM(L29:L30)</f>
        <v>1388</v>
      </c>
      <c r="M31" s="36">
        <f t="shared" ref="M31" si="13">SUM(M29:M30)</f>
        <v>1445</v>
      </c>
      <c r="N31" s="36">
        <f t="shared" ref="N31" si="14">SUM(N29:N30)</f>
        <v>1465</v>
      </c>
      <c r="O31" s="36">
        <f t="shared" ref="O31" si="15">SUM(O29:O30)</f>
        <v>1404</v>
      </c>
      <c r="P31" s="36">
        <f t="shared" ref="P31" si="16">SUM(P29:P30)</f>
        <v>1452</v>
      </c>
      <c r="Q31" s="36">
        <f t="shared" ref="Q31" si="17">SUM(Q29:Q30)</f>
        <v>1290</v>
      </c>
      <c r="R31" s="36">
        <f t="shared" ref="R31" si="18">SUM(R29:R30)</f>
        <v>1255.08</v>
      </c>
      <c r="S31" s="36">
        <f t="shared" ref="S31" si="19">SUM(S29:S30)</f>
        <v>1316.5900000000001</v>
      </c>
      <c r="T31" s="36">
        <f t="shared" ref="T31" si="20">SUM(T29:T30)</f>
        <v>1325.59</v>
      </c>
      <c r="U31" s="36">
        <f t="shared" ref="U31" si="21">SUM(U29:U30)</f>
        <v>1278</v>
      </c>
      <c r="V31" s="36">
        <f t="shared" ref="V31" si="22">SUM(V29:V30)</f>
        <v>1277</v>
      </c>
      <c r="W31" s="36">
        <f t="shared" ref="W31" si="23">SUM(W29:W30)</f>
        <v>1310</v>
      </c>
      <c r="X31" s="36">
        <f t="shared" ref="X31" si="24">SUM(X29:X30)</f>
        <v>1431</v>
      </c>
      <c r="Y31" s="36">
        <f>SUM(Y29:Y30)</f>
        <v>1597.11</v>
      </c>
      <c r="Z31" s="36">
        <v>1567.6</v>
      </c>
      <c r="AA31" s="36">
        <v>1615.41</v>
      </c>
      <c r="AB31" s="36">
        <v>1655.71</v>
      </c>
      <c r="AC31" s="36">
        <v>1677.65</v>
      </c>
      <c r="AD31" s="36">
        <v>1794</v>
      </c>
      <c r="AE31" s="36">
        <v>1747</v>
      </c>
      <c r="AF31" s="68">
        <v>1529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1:103" s="47" customFormat="1" ht="12" customHeight="1">
      <c r="A32" s="80" t="s">
        <v>13</v>
      </c>
      <c r="B32" s="80"/>
      <c r="C32" s="46">
        <f>(C21+C22+C24+C25+C26+C27+C28+C31)</f>
        <v>8006.25</v>
      </c>
      <c r="D32" s="46">
        <f t="shared" ref="D32:I32" si="25">(D21+D22+D24+D25+D26+D27+D28+D31)</f>
        <v>7909.1600000000008</v>
      </c>
      <c r="E32" s="46">
        <f t="shared" si="25"/>
        <v>7935.9000000000005</v>
      </c>
      <c r="F32" s="46">
        <f t="shared" si="25"/>
        <v>8153.2399999999989</v>
      </c>
      <c r="G32" s="46">
        <f t="shared" si="25"/>
        <v>8318</v>
      </c>
      <c r="H32" s="46">
        <f t="shared" si="25"/>
        <v>8384</v>
      </c>
      <c r="I32" s="46">
        <f t="shared" si="25"/>
        <v>8382</v>
      </c>
      <c r="J32" s="46">
        <f t="shared" ref="J32" si="26">(J21+J22+J24+J25+J26+J27+J28+J31)</f>
        <v>8459</v>
      </c>
      <c r="K32" s="46">
        <f t="shared" ref="K32" si="27">(K21+K22+K24+K25+K26+K27+K28+K31)</f>
        <v>8533</v>
      </c>
      <c r="L32" s="46">
        <f t="shared" ref="L32" si="28">(L21+L22+L24+L25+L26+L27+L28+L31)</f>
        <v>8578</v>
      </c>
      <c r="M32" s="46">
        <f t="shared" ref="M32" si="29">(M21+M22+M24+M25+M26+M27+M28+M31)</f>
        <v>8685</v>
      </c>
      <c r="N32" s="46">
        <f t="shared" ref="N32:O32" si="30">(N21+N22+N24+N25+N26+N27+N28+N31)</f>
        <v>8634</v>
      </c>
      <c r="O32" s="46">
        <f t="shared" si="30"/>
        <v>8459</v>
      </c>
      <c r="P32" s="46">
        <f t="shared" ref="P32" si="31">(P21+P22+P24+P25+P26+P27+P28+P31)</f>
        <v>8825</v>
      </c>
      <c r="Q32" s="46">
        <f t="shared" ref="Q32:X32" si="32">(Q21+Q22+Q24+Q25+Q26+Q27+Q28+Q31)</f>
        <v>8563</v>
      </c>
      <c r="R32" s="46">
        <f t="shared" si="32"/>
        <v>8461.39</v>
      </c>
      <c r="S32" s="46">
        <f t="shared" si="32"/>
        <v>8504.6621999999988</v>
      </c>
      <c r="T32" s="46">
        <f t="shared" si="32"/>
        <v>8573.52</v>
      </c>
      <c r="U32" s="46">
        <f t="shared" si="32"/>
        <v>8591.92</v>
      </c>
      <c r="V32" s="46">
        <f t="shared" si="32"/>
        <v>8609</v>
      </c>
      <c r="W32" s="46">
        <f t="shared" si="32"/>
        <v>8320</v>
      </c>
      <c r="X32" s="46">
        <f t="shared" si="32"/>
        <v>8469</v>
      </c>
      <c r="Y32" s="46">
        <f t="shared" ref="Y32:AC32" si="33">(Y21+Y22+Y24+Y25+Y26+Y27+Y28+Y31)</f>
        <v>8779.83</v>
      </c>
      <c r="Z32" s="46">
        <f t="shared" si="33"/>
        <v>8930.869999999999</v>
      </c>
      <c r="AA32" s="46">
        <f t="shared" si="33"/>
        <v>9195.1299999999992</v>
      </c>
      <c r="AB32" s="46">
        <f t="shared" si="33"/>
        <v>9437.01</v>
      </c>
      <c r="AC32" s="46">
        <f t="shared" si="33"/>
        <v>9556.43</v>
      </c>
      <c r="AD32" s="46">
        <f>SUM(AD31,AD28,AD27,AD26,AD25,AD24,AD21)</f>
        <v>9754</v>
      </c>
      <c r="AE32" s="46">
        <f>SUM(AE21:AE31)</f>
        <v>9642.3539999999994</v>
      </c>
      <c r="AF32" s="67">
        <f>AF21+AF24+AF25+AF26+AF27+AF28+AF31</f>
        <v>9385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1:103" s="3" customFormat="1" ht="9.75" customHeight="1">
      <c r="A33" s="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s="17" customFormat="1" ht="15" customHeight="1">
      <c r="A34" s="56" t="s">
        <v>18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103" s="18" customFormat="1" ht="10.5" customHeight="1">
      <c r="A35" s="18" t="s">
        <v>19</v>
      </c>
    </row>
    <row r="36" spans="1:103" s="18" customFormat="1" ht="10.5" customHeight="1">
      <c r="A36" s="18" t="s">
        <v>20</v>
      </c>
    </row>
    <row r="37" spans="1:103" s="17" customFormat="1" ht="15" customHeight="1">
      <c r="A37" s="56" t="s">
        <v>21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103" s="17" customFormat="1" ht="15" customHeight="1">
      <c r="A38" s="56" t="s">
        <v>22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103" s="17" customFormat="1" ht="15" customHeight="1">
      <c r="A39" s="56" t="s">
        <v>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103" s="17" customFormat="1" ht="15" customHeight="1">
      <c r="A40" s="56" t="s">
        <v>50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103" s="57" customFormat="1" ht="12" customHeight="1">
      <c r="A41" s="57" t="s">
        <v>55</v>
      </c>
    </row>
    <row r="42" spans="1:103" s="17" customFormat="1" ht="15" customHeight="1">
      <c r="A42" s="56" t="s">
        <v>54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1:103" s="17" customFormat="1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103" s="5" customFormat="1" ht="15" customHeight="1">
      <c r="A44" s="1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ht="15" customHeight="1">
      <c r="B45" s="12"/>
    </row>
    <row r="46" spans="1:103" ht="15" customHeight="1">
      <c r="B46" s="12"/>
    </row>
    <row r="69" spans="1:29" ht="7.5" customHeight="1"/>
    <row r="70" spans="1:29" ht="3" customHeight="1"/>
    <row r="71" spans="1:29" ht="15" customHeight="1">
      <c r="A71" s="77" t="s">
        <v>48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 ht="15" customHeight="1">
      <c r="A72" s="77" t="s">
        <v>56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 ht="4.5" customHeight="1"/>
  </sheetData>
  <mergeCells count="34">
    <mergeCell ref="W7:W8"/>
    <mergeCell ref="W22:W23"/>
    <mergeCell ref="X22:X23"/>
    <mergeCell ref="Y22:Y23"/>
    <mergeCell ref="Z22:Z23"/>
    <mergeCell ref="A2:AD2"/>
    <mergeCell ref="A71:AC71"/>
    <mergeCell ref="A72:AC72"/>
    <mergeCell ref="Y7:Y8"/>
    <mergeCell ref="A5:B5"/>
    <mergeCell ref="A17:B17"/>
    <mergeCell ref="A32:B32"/>
    <mergeCell ref="A20:B20"/>
    <mergeCell ref="T7:T8"/>
    <mergeCell ref="U7:U8"/>
    <mergeCell ref="AD7:AD8"/>
    <mergeCell ref="X7:X8"/>
    <mergeCell ref="T22:T23"/>
    <mergeCell ref="U22:U23"/>
    <mergeCell ref="V22:V23"/>
    <mergeCell ref="V7:V8"/>
    <mergeCell ref="AF7:AF8"/>
    <mergeCell ref="AF22:AF23"/>
    <mergeCell ref="AH22:AH23"/>
    <mergeCell ref="AD22:AD23"/>
    <mergeCell ref="Z7:Z8"/>
    <mergeCell ref="AA7:AA8"/>
    <mergeCell ref="AB7:AB8"/>
    <mergeCell ref="AC7:AC8"/>
    <mergeCell ref="AE7:AE8"/>
    <mergeCell ref="AE22:AE23"/>
    <mergeCell ref="AA22:AA23"/>
    <mergeCell ref="AB22:AB23"/>
    <mergeCell ref="AC22:AC23"/>
  </mergeCells>
  <phoneticPr fontId="0" type="noConversion"/>
  <printOptions horizontalCentered="1" verticalCentered="1"/>
  <pageMargins left="0.5" right="0.5" top="0.4" bottom="0.34" header="0.3" footer="5.9"/>
  <pageSetup scale="80" orientation="portrait" r:id="rId1"/>
  <headerFooter alignWithMargins="0"/>
  <ignoredErrors>
    <ignoredError sqref="C31 D31:Y31 U16:Z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defaultRowHeight="12.5"/>
  <cols>
    <col min="1" max="1" width="10.453125" bestFit="1" customWidth="1"/>
    <col min="2" max="10" width="10.26953125" bestFit="1" customWidth="1"/>
  </cols>
  <sheetData>
    <row r="1" spans="1:11">
      <c r="A1" s="14"/>
      <c r="B1" s="14">
        <v>2010</v>
      </c>
      <c r="C1" s="14">
        <v>2011</v>
      </c>
      <c r="D1" s="14">
        <v>2012</v>
      </c>
      <c r="E1" s="14">
        <v>2013</v>
      </c>
      <c r="F1" s="14">
        <v>2014</v>
      </c>
      <c r="G1" s="14">
        <v>2015</v>
      </c>
      <c r="H1" s="14">
        <v>2016</v>
      </c>
      <c r="I1" s="14">
        <v>2017</v>
      </c>
      <c r="J1" s="14">
        <v>2018</v>
      </c>
      <c r="K1" s="14">
        <v>2019</v>
      </c>
    </row>
    <row r="2" spans="1:11">
      <c r="A2" t="s">
        <v>4</v>
      </c>
      <c r="B2" s="15">
        <v>14020</v>
      </c>
      <c r="C2" s="15">
        <v>14427</v>
      </c>
      <c r="D2" s="15">
        <v>15211</v>
      </c>
      <c r="E2" s="15">
        <v>15654</v>
      </c>
      <c r="F2" s="15">
        <v>16268</v>
      </c>
      <c r="G2" s="15">
        <v>16647</v>
      </c>
      <c r="H2" s="15">
        <v>16811</v>
      </c>
      <c r="I2" s="15">
        <v>17075</v>
      </c>
      <c r="J2" s="15">
        <v>16952</v>
      </c>
      <c r="K2" s="15">
        <v>18212</v>
      </c>
    </row>
    <row r="3" spans="1:11">
      <c r="A3" t="s">
        <v>12</v>
      </c>
      <c r="B3" s="15">
        <v>8320</v>
      </c>
      <c r="C3" s="15">
        <v>8469</v>
      </c>
      <c r="D3" s="15">
        <v>8779.83</v>
      </c>
      <c r="E3" s="13">
        <v>8930.869999999999</v>
      </c>
      <c r="F3" s="15">
        <v>9195.1299999999992</v>
      </c>
      <c r="G3" s="13">
        <v>9437.01</v>
      </c>
      <c r="H3" s="15">
        <v>9556</v>
      </c>
      <c r="I3" s="15">
        <v>9754</v>
      </c>
      <c r="J3" s="15">
        <v>9642</v>
      </c>
      <c r="K3" s="15">
        <v>9385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Headcount &amp; FTE by Class</vt:lpstr>
      <vt:lpstr>Data for Chart</vt:lpstr>
      <vt:lpstr>'Headcount &amp; FTE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Dobbe, Nadine K [I RES]</cp:lastModifiedBy>
  <cp:lastPrinted>2020-03-26T21:25:25Z</cp:lastPrinted>
  <dcterms:created xsi:type="dcterms:W3CDTF">1998-11-25T22:08:20Z</dcterms:created>
  <dcterms:modified xsi:type="dcterms:W3CDTF">2020-03-26T21:25:39Z</dcterms:modified>
</cp:coreProperties>
</file>