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F3464426-522B-47B6-A299-CB826657395D}" xr6:coauthVersionLast="47" xr6:coauthVersionMax="47" xr10:uidLastSave="{00000000-0000-0000-0000-000000000000}"/>
  <bookViews>
    <workbookView xWindow="32760" yWindow="465" windowWidth="23580" windowHeight="16125" xr2:uid="{00000000-000D-0000-FFFF-FFFF00000000}"/>
  </bookViews>
  <sheets>
    <sheet name="Departmental Data Majors" sheetId="1" r:id="rId1"/>
  </sheets>
  <definedNames>
    <definedName name="_xlnm.Print_Area" localSheetId="0">'Departmental Data Majors'!$A$1:$G$160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  <c r="B55" i="1"/>
  <c r="C74" i="1" l="1"/>
  <c r="B74" i="1"/>
  <c r="D134" i="1" l="1"/>
  <c r="D21" i="1"/>
  <c r="C103" i="1" l="1"/>
  <c r="C96" i="1"/>
  <c r="C84" i="1"/>
  <c r="C22" i="1"/>
  <c r="D111" i="1"/>
  <c r="D102" i="1"/>
  <c r="D101" i="1"/>
  <c r="D100" i="1"/>
  <c r="D99" i="1"/>
  <c r="D95" i="1"/>
  <c r="D94" i="1"/>
  <c r="D93" i="1"/>
  <c r="D90" i="1"/>
  <c r="D92" i="1"/>
  <c r="D91" i="1"/>
  <c r="D89" i="1"/>
  <c r="D88" i="1"/>
  <c r="D87" i="1"/>
  <c r="D83" i="1"/>
  <c r="D82" i="1"/>
  <c r="D81" i="1"/>
  <c r="D80" i="1"/>
  <c r="D79" i="1"/>
  <c r="D78" i="1"/>
  <c r="D73" i="1"/>
  <c r="D72" i="1"/>
  <c r="D71" i="1"/>
  <c r="D67" i="1"/>
  <c r="D66" i="1"/>
  <c r="D70" i="1"/>
  <c r="D69" i="1"/>
  <c r="D68" i="1"/>
  <c r="D65" i="1"/>
  <c r="D64" i="1"/>
  <c r="D54" i="1"/>
  <c r="D53" i="1"/>
  <c r="D52" i="1"/>
  <c r="D51" i="1"/>
  <c r="D50" i="1"/>
  <c r="D49" i="1"/>
  <c r="D48" i="1"/>
  <c r="D47" i="1"/>
  <c r="D46" i="1"/>
  <c r="D42" i="1"/>
  <c r="D41" i="1"/>
  <c r="D40" i="1"/>
  <c r="D39" i="1"/>
  <c r="D38" i="1"/>
  <c r="D37" i="1"/>
  <c r="D36" i="1"/>
  <c r="D35" i="1"/>
  <c r="D31" i="1"/>
  <c r="D30" i="1"/>
  <c r="D29" i="1"/>
  <c r="D28" i="1"/>
  <c r="D27" i="1"/>
  <c r="D26" i="1"/>
  <c r="D25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B22" i="1"/>
  <c r="B43" i="1"/>
  <c r="C43" i="1"/>
  <c r="C55" i="1"/>
  <c r="B84" i="1"/>
  <c r="B96" i="1"/>
  <c r="B103" i="1"/>
  <c r="F103" i="1"/>
  <c r="F96" i="1"/>
  <c r="F84" i="1"/>
  <c r="E128" i="1"/>
  <c r="E130" i="1" s="1"/>
  <c r="E136" i="1" s="1"/>
  <c r="F128" i="1"/>
  <c r="F55" i="1"/>
  <c r="F43" i="1"/>
  <c r="F32" i="1"/>
  <c r="F22" i="1"/>
  <c r="C32" i="1"/>
  <c r="B32" i="1"/>
  <c r="D74" i="1" l="1"/>
  <c r="F112" i="1"/>
  <c r="D22" i="1"/>
  <c r="D43" i="1"/>
  <c r="D55" i="1"/>
  <c r="D32" i="1"/>
  <c r="C112" i="1"/>
  <c r="B112" i="1"/>
  <c r="D103" i="1"/>
  <c r="D84" i="1"/>
  <c r="D96" i="1"/>
  <c r="F130" i="1" l="1"/>
  <c r="F136" i="1" s="1"/>
  <c r="B130" i="1"/>
  <c r="B136" i="1" s="1"/>
  <c r="D112" i="1"/>
  <c r="D130" i="1" s="1"/>
  <c r="D136" i="1" s="1"/>
  <c r="C130" i="1"/>
  <c r="C136" i="1" s="1"/>
</calcChain>
</file>

<file path=xl/sharedStrings.xml><?xml version="1.0" encoding="utf-8"?>
<sst xmlns="http://schemas.openxmlformats.org/spreadsheetml/2006/main" count="147" uniqueCount="129">
  <si>
    <t>GRADUATE</t>
  </si>
  <si>
    <t>Agriculture and Life Sciences</t>
  </si>
  <si>
    <t>Agronomy</t>
  </si>
  <si>
    <t>Animal Science</t>
  </si>
  <si>
    <t>Economics</t>
  </si>
  <si>
    <t>Horticulture</t>
  </si>
  <si>
    <t>Agriculture – General</t>
  </si>
  <si>
    <t xml:space="preserve">  Agriculture Total</t>
  </si>
  <si>
    <t>Business</t>
  </si>
  <si>
    <t>Accounting</t>
  </si>
  <si>
    <t>Finance</t>
  </si>
  <si>
    <t>Marketing</t>
  </si>
  <si>
    <t xml:space="preserve">  Business Total</t>
  </si>
  <si>
    <t>Design</t>
  </si>
  <si>
    <t>Architecture</t>
  </si>
  <si>
    <t>Landscape Architecture</t>
  </si>
  <si>
    <t>Design – General</t>
  </si>
  <si>
    <t xml:space="preserve">  Design Total</t>
  </si>
  <si>
    <t>Engineering</t>
  </si>
  <si>
    <t>Engineering – General</t>
  </si>
  <si>
    <t xml:space="preserve">  Engineering Total</t>
  </si>
  <si>
    <t>Kinesiology</t>
  </si>
  <si>
    <t>School of Education</t>
  </si>
  <si>
    <t>Diet/Exercise Majors</t>
  </si>
  <si>
    <t>Pre-Diet/Exercise Majors</t>
  </si>
  <si>
    <t>Liberal Arts and Sciences</t>
  </si>
  <si>
    <t>Division of Humanities</t>
  </si>
  <si>
    <t>English</t>
  </si>
  <si>
    <t>History</t>
  </si>
  <si>
    <t xml:space="preserve">  Humanities Total</t>
  </si>
  <si>
    <t>Chemistry</t>
  </si>
  <si>
    <t>Computer Science</t>
  </si>
  <si>
    <t>Mathematics</t>
  </si>
  <si>
    <t>Statistics</t>
  </si>
  <si>
    <t xml:space="preserve">  Sci Math Total</t>
  </si>
  <si>
    <t>Division of Social Sciences</t>
  </si>
  <si>
    <t>Political Science</t>
  </si>
  <si>
    <t xml:space="preserve">Psychology </t>
  </si>
  <si>
    <t xml:space="preserve">  Social Sci Total</t>
  </si>
  <si>
    <t>Military Sciences</t>
  </si>
  <si>
    <t>Air Force Aerospace St</t>
  </si>
  <si>
    <t>Military Science/Tactics</t>
  </si>
  <si>
    <t>Naval Science/Tactics</t>
  </si>
  <si>
    <t xml:space="preserve">  Military Sci Total</t>
  </si>
  <si>
    <t>Veterinary Medicine</t>
  </si>
  <si>
    <t>Veterinary Medicine (D.V.M. Program)</t>
  </si>
  <si>
    <t>Biomedical Sciences</t>
  </si>
  <si>
    <t>Vet Diag/Prod An Med</t>
  </si>
  <si>
    <t>Vet Micro/Prev Med</t>
  </si>
  <si>
    <t>Vet Pathology</t>
  </si>
  <si>
    <t>Vet Med – General</t>
  </si>
  <si>
    <t xml:space="preserve">  Vet Medicine Total</t>
  </si>
  <si>
    <t>All Colleges Total</t>
  </si>
  <si>
    <t>Graphic Design</t>
  </si>
  <si>
    <t>Industrial Design</t>
  </si>
  <si>
    <t>Interior Design</t>
  </si>
  <si>
    <t>Art &amp; Visual Culture</t>
  </si>
  <si>
    <t>Division of Science &amp; Mathematics</t>
  </si>
  <si>
    <t>Vet Clinical Sciences</t>
  </si>
  <si>
    <t>DVM</t>
  </si>
  <si>
    <r>
      <rPr>
        <vertAlign val="superscript"/>
        <sz val="10"/>
        <rFont val="Univers 55"/>
      </rPr>
      <t>1</t>
    </r>
    <r>
      <rPr>
        <vertAlign val="superscript"/>
        <sz val="9"/>
        <rFont val="Univers LT Std 55"/>
        <family val="2"/>
      </rPr>
      <t xml:space="preserve"> </t>
    </r>
    <r>
      <rPr>
        <sz val="8"/>
        <rFont val="Univers LT Std 55"/>
        <family val="2"/>
      </rPr>
      <t xml:space="preserve">Data for departments administered by two colleges are shown separately for each administering college.   </t>
    </r>
  </si>
  <si>
    <r>
      <rPr>
        <vertAlign val="superscript"/>
        <sz val="10"/>
        <rFont val="Univers 55"/>
      </rPr>
      <t>2</t>
    </r>
    <r>
      <rPr>
        <sz val="8"/>
        <rFont val="Univers LT Std 55"/>
        <family val="2"/>
      </rPr>
      <t xml:space="preserve"> Number of undergraduate students enrolled; summarized by the college and/or academic department administering </t>
    </r>
  </si>
  <si>
    <t xml:space="preserve">  the student's primary (1st) Major.</t>
  </si>
  <si>
    <r>
      <rPr>
        <vertAlign val="superscript"/>
        <sz val="10"/>
        <rFont val="Univers 55"/>
      </rPr>
      <t>3</t>
    </r>
    <r>
      <rPr>
        <sz val="8"/>
        <rFont val="Univers LT Std 55"/>
        <family val="2"/>
      </rPr>
      <t xml:space="preserve"> Number of undergraduate students who declared a second (2nd) Major; summarized by the college and/or academic </t>
    </r>
  </si>
  <si>
    <t xml:space="preserve">  department administering the second (2nd) Major.</t>
  </si>
  <si>
    <r>
      <rPr>
        <vertAlign val="superscript"/>
        <sz val="10"/>
        <rFont val="Univers 55"/>
      </rPr>
      <t>4</t>
    </r>
    <r>
      <rPr>
        <sz val="8"/>
        <rFont val="Univers LT Std 55"/>
        <family val="2"/>
      </rPr>
      <t xml:space="preserve"> Total number of students who carried a primary (1st) or second (2nd) Major administered by the specified college </t>
    </r>
  </si>
  <si>
    <t xml:space="preserve">   and/or academic department.</t>
  </si>
  <si>
    <t xml:space="preserve">  Human Sciences Total</t>
  </si>
  <si>
    <t xml:space="preserve">  Liberal Arts and Sciences Total</t>
  </si>
  <si>
    <t xml:space="preserve">  Departments administered by the College of Agriculture and Life Sciences and the College of Liberal Arts and Sciences:</t>
  </si>
  <si>
    <t>Supply Chain Mgmt</t>
  </si>
  <si>
    <t>Pre-Early Childhood Ed Majors</t>
  </si>
  <si>
    <t>Early Childhood Ed Majors</t>
  </si>
  <si>
    <r>
      <t>COLLEGE/DEPARTMENT</t>
    </r>
    <r>
      <rPr>
        <sz val="9"/>
        <rFont val="Univers LT Std 45 Light"/>
        <family val="2"/>
      </rPr>
      <t xml:space="preserve"> </t>
    </r>
    <r>
      <rPr>
        <vertAlign val="superscript"/>
        <sz val="9"/>
        <rFont val="Univers LT Std 45 Light"/>
        <family val="2"/>
      </rPr>
      <t>1</t>
    </r>
  </si>
  <si>
    <r>
      <t>COLLEGE/DEPARTMENT</t>
    </r>
    <r>
      <rPr>
        <b/>
        <sz val="4"/>
        <rFont val="Univers LT Std 45 Light"/>
        <family val="2"/>
      </rPr>
      <t xml:space="preserve"> </t>
    </r>
    <r>
      <rPr>
        <vertAlign val="superscript"/>
        <sz val="9"/>
        <rFont val="Univers LT Std 45 Light"/>
        <family val="2"/>
      </rPr>
      <t>1</t>
    </r>
  </si>
  <si>
    <r>
      <t>COLLEGE/DEPARTMENT</t>
    </r>
    <r>
      <rPr>
        <b/>
        <sz val="9"/>
        <rFont val="Univers LT Std 45 Light"/>
        <family val="2"/>
      </rPr>
      <t xml:space="preserve"> </t>
    </r>
    <r>
      <rPr>
        <vertAlign val="superscript"/>
        <sz val="9"/>
        <rFont val="Univers LT Std 45 Light"/>
        <family val="2"/>
      </rPr>
      <t>1</t>
    </r>
  </si>
  <si>
    <t>Management and Entrepreneurship</t>
  </si>
  <si>
    <r>
      <rPr>
        <vertAlign val="superscript"/>
        <sz val="10"/>
        <rFont val="Univers 55"/>
      </rPr>
      <t>5</t>
    </r>
    <r>
      <rPr>
        <sz val="8"/>
        <rFont val="Univers LT Std 55"/>
        <family val="2"/>
      </rPr>
      <t xml:space="preserve"> Beginning Fall 2018, all Post Docs are excluded from this table.</t>
    </r>
  </si>
  <si>
    <r>
      <rPr>
        <vertAlign val="superscript"/>
        <sz val="10"/>
        <rFont val="Univers 55"/>
      </rPr>
      <t>6</t>
    </r>
    <r>
      <rPr>
        <sz val="8"/>
        <rFont val="Univers LT Std 55"/>
        <family val="2"/>
      </rPr>
      <t xml:space="preserve"> Beginning Fall 2018, Intensive English Orientation Program (IEOP) students are excluded from this table.</t>
    </r>
  </si>
  <si>
    <r>
      <t xml:space="preserve">University Total </t>
    </r>
    <r>
      <rPr>
        <vertAlign val="superscript"/>
        <sz val="10"/>
        <rFont val="Univers 45 Light"/>
      </rPr>
      <t>5,6</t>
    </r>
  </si>
  <si>
    <t xml:space="preserve">      Food Science and Human Nutrition.</t>
  </si>
  <si>
    <r>
      <rPr>
        <b/>
        <sz val="9"/>
        <rFont val="Univers LT Std 45 Light"/>
        <family val="2"/>
      </rPr>
      <t>1</t>
    </r>
    <r>
      <rPr>
        <b/>
        <sz val="6"/>
        <rFont val="Univers LT Std 45 Light"/>
        <family val="2"/>
      </rPr>
      <t>ST</t>
    </r>
    <r>
      <rPr>
        <b/>
        <sz val="8"/>
        <rFont val="Univers LT Std 45 Light"/>
        <family val="2"/>
      </rPr>
      <t xml:space="preserve"> MAJOR</t>
    </r>
    <r>
      <rPr>
        <b/>
        <sz val="9"/>
        <rFont val="Univers LT Std 45 Light"/>
        <family val="2"/>
      </rPr>
      <t xml:space="preserve"> </t>
    </r>
    <r>
      <rPr>
        <vertAlign val="superscript"/>
        <sz val="9"/>
        <rFont val="Univers LT Std 45 Light"/>
        <family val="2"/>
      </rPr>
      <t>2</t>
    </r>
  </si>
  <si>
    <r>
      <rPr>
        <b/>
        <sz val="9"/>
        <rFont val="Univers LT Std 45 Light"/>
        <family val="2"/>
      </rPr>
      <t>2</t>
    </r>
    <r>
      <rPr>
        <b/>
        <sz val="6"/>
        <rFont val="Univers LT Std 45 Light"/>
        <family val="2"/>
      </rPr>
      <t>ND</t>
    </r>
    <r>
      <rPr>
        <b/>
        <sz val="8"/>
        <rFont val="Univers LT Std 45 Light"/>
        <family val="2"/>
      </rPr>
      <t xml:space="preserve"> MAJOR</t>
    </r>
    <r>
      <rPr>
        <b/>
        <sz val="9"/>
        <rFont val="Univers LT Std 45 Light"/>
        <family val="2"/>
      </rPr>
      <t xml:space="preserve"> </t>
    </r>
    <r>
      <rPr>
        <vertAlign val="superscript"/>
        <sz val="9"/>
        <rFont val="Univers LT Std 45 Light"/>
        <family val="2"/>
      </rPr>
      <t>3</t>
    </r>
  </si>
  <si>
    <r>
      <rPr>
        <b/>
        <sz val="9"/>
        <rFont val="Univers LT Std 45 Light"/>
        <family val="2"/>
      </rPr>
      <t>1</t>
    </r>
    <r>
      <rPr>
        <b/>
        <sz val="6"/>
        <rFont val="Univers LT Std 45 Light"/>
        <family val="2"/>
      </rPr>
      <t>ST</t>
    </r>
    <r>
      <rPr>
        <b/>
        <sz val="8"/>
        <rFont val="Univers LT Std 45 Light"/>
        <family val="2"/>
      </rPr>
      <t xml:space="preserve"> AND </t>
    </r>
    <r>
      <rPr>
        <b/>
        <sz val="9"/>
        <rFont val="Univers LT Std 45 Light"/>
        <family val="2"/>
      </rPr>
      <t>2</t>
    </r>
    <r>
      <rPr>
        <b/>
        <sz val="6"/>
        <rFont val="Univers LT Std 45 Light"/>
        <family val="2"/>
      </rPr>
      <t>ND</t>
    </r>
    <r>
      <rPr>
        <b/>
        <sz val="8"/>
        <rFont val="Univers LT Std 45 Light"/>
        <family val="2"/>
      </rPr>
      <t xml:space="preserve">
MAJORS</t>
    </r>
    <r>
      <rPr>
        <b/>
        <sz val="4"/>
        <rFont val="Univers LT Std 45 Light"/>
        <family val="2"/>
      </rPr>
      <t xml:space="preserve"> </t>
    </r>
    <r>
      <rPr>
        <vertAlign val="superscript"/>
        <sz val="9"/>
        <rFont val="Univers LT Std 45 Light"/>
        <family val="2"/>
      </rPr>
      <t>4</t>
    </r>
  </si>
  <si>
    <r>
      <t xml:space="preserve">   –––––––––––––––––UNDERGRADUATE</t>
    </r>
    <r>
      <rPr>
        <b/>
        <sz val="8"/>
        <color indexed="8"/>
        <rFont val="Univers LT Std 45 Light"/>
        <family val="2"/>
      </rPr>
      <t>–––––––––––––––––––</t>
    </r>
  </si>
  <si>
    <r>
      <t xml:space="preserve">      –––––––––––––––––UNDERGRADUATE</t>
    </r>
    <r>
      <rPr>
        <b/>
        <sz val="8"/>
        <color indexed="8"/>
        <rFont val="Univers LT Std 45 Light"/>
        <family val="2"/>
      </rPr>
      <t>–––––––––––––––––––</t>
    </r>
  </si>
  <si>
    <t xml:space="preserve">  Department administered by the College of Agriculture and Life Sciences and the College of Engineering: </t>
  </si>
  <si>
    <t xml:space="preserve"> Department administered by the College of Agriculture and Life Sciences and the College of Human Sciences: </t>
  </si>
  <si>
    <t xml:space="preserve">      Biochemistry, Biophysics and Molecular Biology; Economics; Ecology, Evolution and Organismal Biology; Genetics, </t>
  </si>
  <si>
    <t xml:space="preserve">      Development and Cell Biology; and Sociology. </t>
  </si>
  <si>
    <t xml:space="preserve">      Agricultural and Biosystems Engineering. </t>
  </si>
  <si>
    <t>Departmental Data within College: Enrollment</t>
  </si>
  <si>
    <t>Health and Human Sciences</t>
  </si>
  <si>
    <t>Office of Institutional Research (Source: Workday; Office of the Registrar)</t>
  </si>
  <si>
    <t>Graduate Undeclared
     or Non-Degree</t>
  </si>
  <si>
    <t>Visiting Students</t>
  </si>
  <si>
    <t>Fall 2024</t>
  </si>
  <si>
    <t>Fall 2024, continued</t>
  </si>
  <si>
    <t>Last Updated:  5/20/2025</t>
  </si>
  <si>
    <t>Agricultural and Biosystems Engineering</t>
  </si>
  <si>
    <t>Agricultural Education and Studies</t>
  </si>
  <si>
    <t>Ecology, Evolution and Organismal Biology</t>
  </si>
  <si>
    <t>Food Science and Human Nutrition</t>
  </si>
  <si>
    <t>Genetics, Development and Cell Biology</t>
  </si>
  <si>
    <t>Natural Resource Ecology and Management</t>
  </si>
  <si>
    <t>Plant Path, Entomology and Microbiology</t>
  </si>
  <si>
    <t>Sociology and Criminal Justice</t>
  </si>
  <si>
    <t>Info Systems &amp; Business Analytics</t>
  </si>
  <si>
    <t>Business – General; Business Admin</t>
  </si>
  <si>
    <t>Community and Regional Planning</t>
  </si>
  <si>
    <t>Aerospace Engineering</t>
  </si>
  <si>
    <t>Agircultural and Biosystems Engineering</t>
  </si>
  <si>
    <t>Chemical and Biological Engineering</t>
  </si>
  <si>
    <t>Civil, Construction and Environmental Engr</t>
  </si>
  <si>
    <t>Electrical and Computer Engineering</t>
  </si>
  <si>
    <t>Industrial and Manufacturing Systems Engr</t>
  </si>
  <si>
    <t>Materials Science and Engineering</t>
  </si>
  <si>
    <t>Mechanical Engineering</t>
  </si>
  <si>
    <t>Apparel, Events and Hospitality Mgmt</t>
  </si>
  <si>
    <t>Human Development and Family Studies</t>
  </si>
  <si>
    <t>Health and Human Sciences – General</t>
  </si>
  <si>
    <t>Greenlee School of Journalism and Comm</t>
  </si>
  <si>
    <t>Music and Theatre</t>
  </si>
  <si>
    <t>Philosophy and Religious Studies</t>
  </si>
  <si>
    <t>World Languages and Cultures</t>
  </si>
  <si>
    <t>Biochemistry, Biophysics and Molecular Bio</t>
  </si>
  <si>
    <t>Earth, Atmosphere, and Climate</t>
  </si>
  <si>
    <t>Physics and Astronomy</t>
  </si>
  <si>
    <t>Lib Arts/Sci – Gen; Women/Gender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</si>
</sst>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??,??0"/>
    <numFmt numFmtId="165" formatCode="??0"/>
    <numFmt numFmtId="166" formatCode="??,??0"/>
    <numFmt numFmtId="167" formatCode="?,??0"/>
  </numFmts>
  <fonts count="52">
    <font>
      <sz val="10"/>
      <name val="Univers 55"/>
      <family val="2"/>
    </font>
    <font>
      <sz val="7"/>
      <name val="Univers 55"/>
      <family val="2"/>
    </font>
    <font>
      <sz val="7"/>
      <color indexed="10"/>
      <name val="Univers 55"/>
      <family val="2"/>
    </font>
    <font>
      <b/>
      <sz val="14"/>
      <name val="Univers 55"/>
      <family val="2"/>
    </font>
    <font>
      <sz val="14"/>
      <color indexed="10"/>
      <name val="Univers 75 Black"/>
    </font>
    <font>
      <i/>
      <sz val="10"/>
      <name val="Berkeley"/>
      <family val="1"/>
    </font>
    <font>
      <sz val="7"/>
      <color indexed="10"/>
      <name val="Univers 75 Black"/>
    </font>
    <font>
      <sz val="8"/>
      <color indexed="10"/>
      <name val="Univers 75 Black"/>
    </font>
    <font>
      <sz val="8"/>
      <name val="Univers 55"/>
      <family val="2"/>
    </font>
    <font>
      <b/>
      <sz val="8"/>
      <color indexed="10"/>
      <name val="Univers 55"/>
      <family val="2"/>
    </font>
    <font>
      <b/>
      <sz val="8"/>
      <name val="Univers 55"/>
      <family val="2"/>
    </font>
    <font>
      <b/>
      <sz val="8"/>
      <name val="Univers 45 Light"/>
      <family val="2"/>
    </font>
    <font>
      <sz val="8"/>
      <color indexed="10"/>
      <name val="Univers 55"/>
      <family val="2"/>
    </font>
    <font>
      <b/>
      <sz val="8"/>
      <color indexed="10"/>
      <name val="Univers 45 Light"/>
      <family val="2"/>
    </font>
    <font>
      <sz val="8"/>
      <color indexed="10"/>
      <name val="Univers 65 Bold"/>
    </font>
    <font>
      <sz val="8"/>
      <name val="Univers 65 Bold"/>
    </font>
    <font>
      <sz val="9"/>
      <name val="Univers 55"/>
      <family val="2"/>
    </font>
    <font>
      <sz val="10"/>
      <color indexed="10"/>
      <name val="Berkeley Italic"/>
    </font>
    <font>
      <sz val="8"/>
      <color indexed="10"/>
      <name val="Berkeley Italic"/>
    </font>
    <font>
      <sz val="8"/>
      <name val="Berkeley Italic"/>
    </font>
    <font>
      <sz val="9"/>
      <color indexed="10"/>
      <name val="Univers 55"/>
      <family val="2"/>
    </font>
    <font>
      <b/>
      <sz val="8"/>
      <color theme="1"/>
      <name val="Univers 45 Light"/>
      <family val="2"/>
    </font>
    <font>
      <sz val="8"/>
      <color theme="1"/>
      <name val="Univers 65 Bold"/>
    </font>
    <font>
      <vertAlign val="superscript"/>
      <sz val="9"/>
      <color theme="1"/>
      <name val="Univers 55"/>
      <family val="2"/>
    </font>
    <font>
      <sz val="9"/>
      <color theme="1"/>
      <name val="Univers 55"/>
      <family val="2"/>
    </font>
    <font>
      <sz val="8"/>
      <color theme="1"/>
      <name val="Univers 55"/>
      <family val="2"/>
    </font>
    <font>
      <b/>
      <sz val="9"/>
      <name val="Univers 45 Light"/>
      <family val="2"/>
    </font>
    <font>
      <sz val="10"/>
      <color theme="1"/>
      <name val="Univers 55"/>
      <family val="2"/>
    </font>
    <font>
      <sz val="8"/>
      <name val="Univers LT Std 55"/>
      <family val="2"/>
    </font>
    <font>
      <vertAlign val="superscript"/>
      <sz val="9"/>
      <name val="Univers LT Std 55"/>
      <family val="2"/>
    </font>
    <font>
      <vertAlign val="superscript"/>
      <sz val="10"/>
      <name val="Univers 55"/>
    </font>
    <font>
      <b/>
      <sz val="8"/>
      <name val="Univers LT Std 45 Light"/>
      <family val="2"/>
    </font>
    <font>
      <b/>
      <sz val="8"/>
      <color indexed="8"/>
      <name val="Univers LT Std 45 Light"/>
      <family val="2"/>
    </font>
    <font>
      <b/>
      <sz val="10"/>
      <name val="Univers 45 Light"/>
      <family val="2"/>
    </font>
    <font>
      <sz val="10"/>
      <color indexed="10"/>
      <name val="Univers 55"/>
      <family val="2"/>
    </font>
    <font>
      <b/>
      <sz val="10"/>
      <color indexed="10"/>
      <name val="Univers 45 Light"/>
      <family val="2"/>
    </font>
    <font>
      <vertAlign val="superscript"/>
      <sz val="10"/>
      <name val="Univers 45 Light"/>
    </font>
    <font>
      <sz val="8"/>
      <name val="Univers 45 Light"/>
    </font>
    <font>
      <i/>
      <sz val="9"/>
      <name val="Berkeley"/>
      <family val="1"/>
    </font>
    <font>
      <vertAlign val="superscript"/>
      <sz val="9"/>
      <name val="Univers LT Std 45 Light"/>
      <family val="2"/>
    </font>
    <font>
      <b/>
      <sz val="8"/>
      <color indexed="10"/>
      <name val="Univers LT Std 45 Light"/>
      <family val="2"/>
    </font>
    <font>
      <sz val="8"/>
      <name val="Univers LT Std 45 Light"/>
      <family val="2"/>
    </font>
    <font>
      <b/>
      <sz val="4"/>
      <name val="Univers LT Std 45 Light"/>
      <family val="2"/>
    </font>
    <font>
      <b/>
      <sz val="9"/>
      <name val="Univers LT Std 45 Light"/>
      <family val="2"/>
    </font>
    <font>
      <sz val="9"/>
      <name val="Univers LT Std 45 Light"/>
      <family val="2"/>
    </font>
    <font>
      <sz val="8"/>
      <name val="Univers 55"/>
    </font>
    <font>
      <b/>
      <sz val="6"/>
      <name val="Univers LT Std 45 Light"/>
      <family val="2"/>
    </font>
    <font>
      <sz val="8"/>
      <color theme="1"/>
      <name val="Univers 55"/>
    </font>
    <font>
      <i/>
      <sz val="8"/>
      <name val="Univers 55"/>
    </font>
    <font>
      <i/>
      <sz val="8"/>
      <color theme="1"/>
      <name val="Univers 55"/>
    </font>
    <font>
      <b/>
      <sz val="8"/>
      <name val="Univers 45 Light"/>
    </font>
    <font>
      <b/>
      <sz val="8"/>
      <name val="Univers 65 Bold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165" fontId="6" fillId="2" borderId="0" xfId="0" applyNumberFormat="1" applyFont="1" applyFill="1"/>
    <xf numFmtId="0" fontId="8" fillId="0" borderId="0" xfId="0" applyFont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8" fillId="0" borderId="0" xfId="0" applyFont="1" applyAlignment="1">
      <alignment vertical="center"/>
    </xf>
    <xf numFmtId="0" fontId="12" fillId="2" borderId="0" xfId="0" applyFont="1" applyFill="1"/>
    <xf numFmtId="166" fontId="12" fillId="2" borderId="0" xfId="0" applyNumberFormat="1" applyFont="1" applyFill="1" applyAlignment="1">
      <alignment horizontal="center"/>
    </xf>
    <xf numFmtId="166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8" fillId="0" borderId="1" xfId="0" applyFont="1" applyBorder="1"/>
    <xf numFmtId="0" fontId="11" fillId="2" borderId="0" xfId="0" applyFont="1" applyFill="1"/>
    <xf numFmtId="165" fontId="13" fillId="2" borderId="0" xfId="0" applyNumberFormat="1" applyFont="1" applyFill="1" applyAlignment="1">
      <alignment horizontal="center"/>
    </xf>
    <xf numFmtId="167" fontId="11" fillId="2" borderId="0" xfId="0" applyNumberFormat="1" applyFont="1" applyFill="1" applyAlignment="1">
      <alignment horizontal="center"/>
    </xf>
    <xf numFmtId="167" fontId="11" fillId="2" borderId="0" xfId="0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center"/>
    </xf>
    <xf numFmtId="0" fontId="13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165" fontId="7" fillId="2" borderId="0" xfId="0" applyNumberFormat="1" applyFont="1" applyFill="1" applyAlignment="1">
      <alignment horizontal="center"/>
    </xf>
    <xf numFmtId="166" fontId="12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center"/>
    </xf>
    <xf numFmtId="166" fontId="11" fillId="2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164" fontId="13" fillId="2" borderId="0" xfId="0" applyNumberFormat="1" applyFont="1" applyFill="1"/>
    <xf numFmtId="0" fontId="8" fillId="2" borderId="0" xfId="0" applyFont="1" applyFill="1" applyAlignment="1">
      <alignment horizontal="left"/>
    </xf>
    <xf numFmtId="164" fontId="12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right"/>
    </xf>
    <xf numFmtId="164" fontId="12" fillId="2" borderId="0" xfId="0" applyNumberFormat="1" applyFont="1" applyFill="1" applyAlignment="1">
      <alignment horizontal="right"/>
    </xf>
    <xf numFmtId="166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6" fontId="14" fillId="2" borderId="0" xfId="0" applyNumberFormat="1" applyFont="1" applyFill="1" applyAlignment="1">
      <alignment horizontal="center"/>
    </xf>
    <xf numFmtId="0" fontId="14" fillId="2" borderId="0" xfId="0" applyFont="1" applyFill="1"/>
    <xf numFmtId="166" fontId="13" fillId="2" borderId="0" xfId="0" applyNumberFormat="1" applyFont="1" applyFill="1" applyAlignment="1">
      <alignment horizontal="center"/>
    </xf>
    <xf numFmtId="166" fontId="13" fillId="2" borderId="0" xfId="0" applyNumberFormat="1" applyFont="1" applyFill="1" applyAlignment="1">
      <alignment horizontal="right"/>
    </xf>
    <xf numFmtId="164" fontId="15" fillId="2" borderId="1" xfId="0" applyNumberFormat="1" applyFont="1" applyFill="1" applyBorder="1"/>
    <xf numFmtId="166" fontId="14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164" fontId="14" fillId="2" borderId="0" xfId="0" applyNumberFormat="1" applyFont="1" applyFill="1"/>
    <xf numFmtId="0" fontId="8" fillId="2" borderId="1" xfId="0" applyFont="1" applyFill="1" applyBorder="1" applyAlignment="1">
      <alignment vertical="center"/>
    </xf>
    <xf numFmtId="166" fontId="15" fillId="2" borderId="1" xfId="0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/>
    <xf numFmtId="165" fontId="14" fillId="2" borderId="0" xfId="0" applyNumberFormat="1" applyFont="1" applyFill="1" applyAlignment="1">
      <alignment horizontal="center"/>
    </xf>
    <xf numFmtId="0" fontId="8" fillId="2" borderId="0" xfId="0" applyFont="1" applyFill="1"/>
    <xf numFmtId="0" fontId="19" fillId="2" borderId="0" xfId="0" applyFont="1" applyFill="1"/>
    <xf numFmtId="164" fontId="18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right"/>
    </xf>
    <xf numFmtId="165" fontId="18" fillId="2" borderId="0" xfId="0" applyNumberFormat="1" applyFont="1" applyFill="1" applyAlignment="1">
      <alignment horizontal="center"/>
    </xf>
    <xf numFmtId="166" fontId="18" fillId="2" borderId="0" xfId="0" applyNumberFormat="1" applyFont="1" applyFill="1" applyAlignment="1">
      <alignment horizontal="center"/>
    </xf>
    <xf numFmtId="0" fontId="18" fillId="2" borderId="0" xfId="0" applyFont="1" applyFill="1"/>
    <xf numFmtId="0" fontId="23" fillId="2" borderId="0" xfId="0" applyFont="1" applyFill="1" applyAlignment="1">
      <alignment horizontal="left" wrapText="1"/>
    </xf>
    <xf numFmtId="0" fontId="24" fillId="2" borderId="0" xfId="0" applyFont="1" applyFill="1" applyAlignment="1">
      <alignment horizontal="left"/>
    </xf>
    <xf numFmtId="0" fontId="16" fillId="2" borderId="0" xfId="0" applyFont="1" applyFill="1"/>
    <xf numFmtId="164" fontId="20" fillId="2" borderId="0" xfId="0" applyNumberFormat="1" applyFont="1" applyFill="1" applyAlignment="1">
      <alignment horizontal="center"/>
    </xf>
    <xf numFmtId="164" fontId="20" fillId="2" borderId="0" xfId="0" applyNumberFormat="1" applyFont="1" applyFill="1" applyAlignment="1">
      <alignment horizontal="right"/>
    </xf>
    <xf numFmtId="165" fontId="20" fillId="2" borderId="0" xfId="0" applyNumberFormat="1" applyFont="1" applyFill="1" applyAlignment="1">
      <alignment horizontal="center"/>
    </xf>
    <xf numFmtId="166" fontId="20" fillId="2" borderId="0" xfId="0" applyNumberFormat="1" applyFont="1" applyFill="1" applyAlignment="1">
      <alignment horizontal="center"/>
    </xf>
    <xf numFmtId="0" fontId="20" fillId="2" borderId="0" xfId="0" applyFont="1" applyFill="1"/>
    <xf numFmtId="0" fontId="1" fillId="2" borderId="0" xfId="0" applyFont="1" applyFill="1"/>
    <xf numFmtId="0" fontId="8" fillId="2" borderId="0" xfId="0" applyFont="1" applyFill="1" applyAlignment="1">
      <alignment vertical="center"/>
    </xf>
    <xf numFmtId="166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right" vertical="center"/>
    </xf>
    <xf numFmtId="165" fontId="8" fillId="2" borderId="0" xfId="0" applyNumberFormat="1" applyFont="1" applyFill="1" applyAlignment="1">
      <alignment horizontal="center" vertical="center"/>
    </xf>
    <xf numFmtId="167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6" fontId="2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167" fontId="26" fillId="2" borderId="0" xfId="0" applyNumberFormat="1" applyFont="1" applyFill="1" applyAlignment="1">
      <alignment horizontal="center"/>
    </xf>
    <xf numFmtId="166" fontId="21" fillId="2" borderId="0" xfId="0" applyNumberFormat="1" applyFont="1" applyFill="1" applyAlignment="1">
      <alignment horizontal="center"/>
    </xf>
    <xf numFmtId="166" fontId="22" fillId="2" borderId="0" xfId="0" applyNumberFormat="1" applyFont="1" applyFill="1" applyAlignment="1">
      <alignment horizontal="right"/>
    </xf>
    <xf numFmtId="166" fontId="21" fillId="2" borderId="0" xfId="0" applyNumberFormat="1" applyFont="1" applyFill="1" applyAlignment="1">
      <alignment horizontal="right"/>
    </xf>
    <xf numFmtId="167" fontId="8" fillId="0" borderId="0" xfId="0" applyNumberFormat="1" applyFont="1"/>
    <xf numFmtId="166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5" fontId="11" fillId="2" borderId="0" xfId="0" applyNumberFormat="1" applyFont="1" applyFill="1" applyAlignment="1">
      <alignment horizontal="right"/>
    </xf>
    <xf numFmtId="166" fontId="11" fillId="2" borderId="2" xfId="0" applyNumberFormat="1" applyFont="1" applyFill="1" applyBorder="1" applyAlignment="1">
      <alignment horizontal="center"/>
    </xf>
    <xf numFmtId="166" fontId="8" fillId="0" borderId="0" xfId="0" applyNumberFormat="1" applyFont="1"/>
    <xf numFmtId="166" fontId="12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21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7" fontId="11" fillId="2" borderId="0" xfId="0" applyNumberFormat="1" applyFont="1" applyFill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Alignment="1">
      <alignment horizontal="left" vertical="center"/>
    </xf>
    <xf numFmtId="164" fontId="17" fillId="2" borderId="0" xfId="0" applyNumberFormat="1" applyFont="1" applyFill="1" applyAlignment="1">
      <alignment horizontal="right" vertical="center"/>
    </xf>
    <xf numFmtId="165" fontId="17" fillId="2" borderId="0" xfId="0" applyNumberFormat="1" applyFont="1" applyFill="1" applyAlignment="1">
      <alignment horizontal="left" vertical="center"/>
    </xf>
    <xf numFmtId="166" fontId="17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17" fillId="2" borderId="0" xfId="0" applyFont="1" applyFill="1" applyAlignment="1">
      <alignment horizontal="left" vertical="center"/>
    </xf>
    <xf numFmtId="164" fontId="18" fillId="2" borderId="0" xfId="0" applyNumberFormat="1" applyFont="1" applyFill="1" applyAlignment="1">
      <alignment horizontal="left" vertical="center"/>
    </xf>
    <xf numFmtId="164" fontId="18" fillId="2" borderId="0" xfId="0" applyNumberFormat="1" applyFont="1" applyFill="1" applyAlignment="1">
      <alignment horizontal="right" vertical="center"/>
    </xf>
    <xf numFmtId="165" fontId="18" fillId="2" borderId="0" xfId="0" applyNumberFormat="1" applyFont="1" applyFill="1" applyAlignment="1">
      <alignment horizontal="left" vertical="center"/>
    </xf>
    <xf numFmtId="166" fontId="18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8" fillId="2" borderId="0" xfId="0" applyFont="1" applyFill="1"/>
    <xf numFmtId="166" fontId="28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vertical="top"/>
    </xf>
    <xf numFmtId="166" fontId="28" fillId="2" borderId="0" xfId="0" applyNumberFormat="1" applyFont="1" applyFill="1" applyAlignment="1">
      <alignment horizontal="center" vertical="top"/>
    </xf>
    <xf numFmtId="164" fontId="11" fillId="2" borderId="0" xfId="0" applyNumberFormat="1" applyFont="1" applyFill="1" applyAlignment="1">
      <alignment vertical="top"/>
    </xf>
    <xf numFmtId="166" fontId="21" fillId="2" borderId="0" xfId="0" applyNumberFormat="1" applyFont="1" applyFill="1" applyAlignment="1">
      <alignment horizontal="center" vertical="top"/>
    </xf>
    <xf numFmtId="166" fontId="21" fillId="2" borderId="0" xfId="0" applyNumberFormat="1" applyFont="1" applyFill="1" applyAlignment="1">
      <alignment horizontal="right" vertical="top"/>
    </xf>
    <xf numFmtId="165" fontId="11" fillId="2" borderId="0" xfId="0" applyNumberFormat="1" applyFont="1" applyFill="1" applyAlignment="1">
      <alignment horizontal="right" vertical="top"/>
    </xf>
    <xf numFmtId="167" fontId="11" fillId="2" borderId="0" xfId="0" applyNumberFormat="1" applyFont="1" applyFill="1" applyAlignment="1">
      <alignment horizontal="center" vertical="top"/>
    </xf>
    <xf numFmtId="0" fontId="8" fillId="0" borderId="0" xfId="0" applyFont="1" applyAlignment="1">
      <alignment vertical="top"/>
    </xf>
    <xf numFmtId="164" fontId="13" fillId="2" borderId="0" xfId="0" applyNumberFormat="1" applyFont="1" applyFill="1" applyAlignment="1">
      <alignment vertical="top"/>
    </xf>
    <xf numFmtId="0" fontId="31" fillId="2" borderId="0" xfId="0" applyFont="1" applyFill="1" applyAlignment="1">
      <alignment horizontal="center"/>
    </xf>
    <xf numFmtId="0" fontId="26" fillId="2" borderId="1" xfId="0" applyFont="1" applyFill="1" applyBorder="1"/>
    <xf numFmtId="166" fontId="8" fillId="2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center"/>
    </xf>
    <xf numFmtId="0" fontId="33" fillId="2" borderId="1" xfId="0" applyFont="1" applyFill="1" applyBorder="1"/>
    <xf numFmtId="164" fontId="34" fillId="2" borderId="1" xfId="0" applyNumberFormat="1" applyFont="1" applyFill="1" applyBorder="1" applyAlignment="1">
      <alignment horizontal="center"/>
    </xf>
    <xf numFmtId="164" fontId="34" fillId="2" borderId="1" xfId="0" applyNumberFormat="1" applyFont="1" applyFill="1" applyBorder="1" applyAlignment="1">
      <alignment horizontal="right"/>
    </xf>
    <xf numFmtId="165" fontId="34" fillId="2" borderId="1" xfId="0" applyNumberFormat="1" applyFont="1" applyFill="1" applyBorder="1" applyAlignment="1">
      <alignment horizontal="center"/>
    </xf>
    <xf numFmtId="166" fontId="34" fillId="2" borderId="1" xfId="0" applyNumberFormat="1" applyFont="1" applyFill="1" applyBorder="1" applyAlignment="1">
      <alignment horizontal="center"/>
    </xf>
    <xf numFmtId="0" fontId="27" fillId="0" borderId="1" xfId="0" applyFont="1" applyBorder="1"/>
    <xf numFmtId="0" fontId="34" fillId="2" borderId="0" xfId="0" applyFont="1" applyFill="1"/>
    <xf numFmtId="166" fontId="3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3" fillId="2" borderId="4" xfId="0" applyFont="1" applyFill="1" applyBorder="1"/>
    <xf numFmtId="166" fontId="34" fillId="2" borderId="4" xfId="0" applyNumberFormat="1" applyFont="1" applyFill="1" applyBorder="1" applyAlignment="1">
      <alignment horizontal="center"/>
    </xf>
    <xf numFmtId="166" fontId="34" fillId="2" borderId="4" xfId="0" applyNumberFormat="1" applyFont="1" applyFill="1" applyBorder="1" applyAlignment="1">
      <alignment horizontal="right"/>
    </xf>
    <xf numFmtId="165" fontId="34" fillId="2" borderId="4" xfId="0" applyNumberFormat="1" applyFont="1" applyFill="1" applyBorder="1" applyAlignment="1">
      <alignment horizontal="center"/>
    </xf>
    <xf numFmtId="0" fontId="0" fillId="0" borderId="4" xfId="0" applyBorder="1"/>
    <xf numFmtId="0" fontId="33" fillId="2" borderId="1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right"/>
    </xf>
    <xf numFmtId="165" fontId="35" fillId="2" borderId="1" xfId="0" applyNumberFormat="1" applyFont="1" applyFill="1" applyBorder="1" applyAlignment="1">
      <alignment horizontal="center"/>
    </xf>
    <xf numFmtId="0" fontId="28" fillId="0" borderId="0" xfId="0" applyFont="1"/>
    <xf numFmtId="167" fontId="37" fillId="2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left" vertical="center"/>
    </xf>
    <xf numFmtId="166" fontId="25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6" fontId="11" fillId="0" borderId="0" xfId="0" applyNumberFormat="1" applyFont="1" applyAlignment="1">
      <alignment horizontal="right"/>
    </xf>
    <xf numFmtId="0" fontId="31" fillId="2" borderId="3" xfId="0" applyFont="1" applyFill="1" applyBorder="1"/>
    <xf numFmtId="167" fontId="31" fillId="2" borderId="3" xfId="0" applyNumberFormat="1" applyFont="1" applyFill="1" applyBorder="1" applyAlignment="1">
      <alignment horizontal="center" wrapText="1"/>
    </xf>
    <xf numFmtId="164" fontId="31" fillId="2" borderId="3" xfId="0" applyNumberFormat="1" applyFont="1" applyFill="1" applyBorder="1" applyAlignment="1">
      <alignment horizontal="center"/>
    </xf>
    <xf numFmtId="0" fontId="41" fillId="0" borderId="3" xfId="0" applyFont="1" applyBorder="1"/>
    <xf numFmtId="0" fontId="40" fillId="2" borderId="0" xfId="0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10" fillId="0" borderId="0" xfId="0" applyFont="1"/>
    <xf numFmtId="0" fontId="31" fillId="0" borderId="3" xfId="0" applyFont="1" applyBorder="1"/>
    <xf numFmtId="0" fontId="31" fillId="0" borderId="0" xfId="0" applyFont="1" applyAlignment="1">
      <alignment vertical="center"/>
    </xf>
    <xf numFmtId="0" fontId="40" fillId="2" borderId="0" xfId="0" applyFont="1" applyFill="1" applyAlignment="1">
      <alignment horizontal="center"/>
    </xf>
    <xf numFmtId="165" fontId="31" fillId="2" borderId="3" xfId="0" applyNumberFormat="1" applyFont="1" applyFill="1" applyBorder="1" applyAlignment="1">
      <alignment horizontal="right"/>
    </xf>
    <xf numFmtId="164" fontId="31" fillId="2" borderId="3" xfId="0" applyNumberFormat="1" applyFont="1" applyFill="1" applyBorder="1" applyAlignment="1">
      <alignment horizontal="right"/>
    </xf>
    <xf numFmtId="0" fontId="31" fillId="0" borderId="0" xfId="0" applyFont="1"/>
    <xf numFmtId="166" fontId="45" fillId="2" borderId="0" xfId="0" applyNumberFormat="1" applyFont="1" applyFill="1" applyAlignment="1">
      <alignment horizontal="center" vertical="center"/>
    </xf>
    <xf numFmtId="166" fontId="45" fillId="2" borderId="1" xfId="0" applyNumberFormat="1" applyFont="1" applyFill="1" applyBorder="1" applyAlignment="1">
      <alignment horizontal="center" vertical="center"/>
    </xf>
    <xf numFmtId="166" fontId="45" fillId="0" borderId="0" xfId="0" applyNumberFormat="1" applyFont="1" applyAlignment="1">
      <alignment horizontal="center" vertical="center"/>
    </xf>
    <xf numFmtId="166" fontId="45" fillId="0" borderId="1" xfId="0" applyNumberFormat="1" applyFont="1" applyBorder="1" applyAlignment="1">
      <alignment horizontal="center" vertical="center"/>
    </xf>
    <xf numFmtId="166" fontId="47" fillId="2" borderId="0" xfId="0" applyNumberFormat="1" applyFont="1" applyFill="1" applyAlignment="1">
      <alignment horizontal="center" vertical="center"/>
    </xf>
    <xf numFmtId="167" fontId="37" fillId="0" borderId="0" xfId="0" applyNumberFormat="1" applyFont="1" applyAlignment="1">
      <alignment horizontal="center" vertical="center"/>
    </xf>
    <xf numFmtId="167" fontId="31" fillId="0" borderId="3" xfId="0" applyNumberFormat="1" applyFont="1" applyBorder="1" applyAlignment="1">
      <alignment horizontal="center" wrapText="1"/>
    </xf>
    <xf numFmtId="166" fontId="11" fillId="2" borderId="2" xfId="0" applyNumberFormat="1" applyFont="1" applyFill="1" applyBorder="1" applyAlignment="1">
      <alignment horizontal="right"/>
    </xf>
    <xf numFmtId="166" fontId="49" fillId="2" borderId="0" xfId="0" applyNumberFormat="1" applyFont="1" applyFill="1" applyAlignment="1">
      <alignment horizontal="center" vertical="center"/>
    </xf>
    <xf numFmtId="166" fontId="48" fillId="2" borderId="0" xfId="0" applyNumberFormat="1" applyFont="1" applyFill="1" applyAlignment="1">
      <alignment horizontal="right" vertical="center"/>
    </xf>
    <xf numFmtId="165" fontId="48" fillId="2" borderId="0" xfId="0" applyNumberFormat="1" applyFont="1" applyFill="1" applyAlignment="1">
      <alignment horizontal="center" vertical="center"/>
    </xf>
    <xf numFmtId="167" fontId="48" fillId="2" borderId="0" xfId="0" applyNumberFormat="1" applyFont="1" applyFill="1" applyAlignment="1">
      <alignment horizontal="center" vertical="center"/>
    </xf>
    <xf numFmtId="0" fontId="48" fillId="0" borderId="0" xfId="0" applyFont="1" applyAlignment="1">
      <alignment vertical="center"/>
    </xf>
    <xf numFmtId="166" fontId="48" fillId="2" borderId="0" xfId="0" applyNumberFormat="1" applyFont="1" applyFill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5" fillId="0" borderId="0" xfId="0" applyFont="1"/>
    <xf numFmtId="164" fontId="31" fillId="0" borderId="3" xfId="0" applyNumberFormat="1" applyFont="1" applyBorder="1" applyAlignment="1">
      <alignment horizontal="center"/>
    </xf>
    <xf numFmtId="0" fontId="50" fillId="2" borderId="1" xfId="0" applyFon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wrapText="1"/>
    </xf>
    <xf numFmtId="166" fontId="51" fillId="2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1" fillId="2" borderId="2" xfId="0" applyFont="1" applyFill="1" applyBorder="1"/>
    <xf numFmtId="166" fontId="11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7" fontId="31" fillId="2" borderId="3" xfId="0" applyNumberFormat="1" applyFont="1" applyFill="1" applyBorder="1" applyAlignment="1">
      <alignment horizontal="center" wrapText="1"/>
    </xf>
    <xf numFmtId="164" fontId="3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49214</xdr:rowOff>
    </xdr:from>
    <xdr:to>
      <xdr:col>7</xdr:col>
      <xdr:colOff>439</xdr:colOff>
      <xdr:row>1</xdr:row>
      <xdr:rowOff>3344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9214"/>
          <a:ext cx="6610789" cy="144630"/>
          <a:chOff x="0" y="49214"/>
          <a:chExt cx="6609324" cy="144630"/>
        </a:xfrm>
      </xdr:grpSpPr>
      <xdr:pic>
        <xdr:nvPicPr>
          <xdr:cNvPr id="1618" name="Picture 2">
            <a:extLst>
              <a:ext uri="{FF2B5EF4-FFF2-40B4-BE49-F238E27FC236}">
                <a16:creationId xmlns:a16="http://schemas.microsoft.com/office/drawing/2014/main" id="{00000000-0008-0000-0000-00005206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104" y="49214"/>
            <a:ext cx="1057219" cy="964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19" name="Line 3">
            <a:extLst>
              <a:ext uri="{FF2B5EF4-FFF2-40B4-BE49-F238E27FC236}">
                <a16:creationId xmlns:a16="http://schemas.microsoft.com/office/drawing/2014/main" id="{00000000-0008-0000-0000-00005306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3844"/>
            <a:ext cx="660932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56</xdr:row>
      <xdr:rowOff>65943</xdr:rowOff>
    </xdr:from>
    <xdr:to>
      <xdr:col>7</xdr:col>
      <xdr:colOff>0</xdr:colOff>
      <xdr:row>57</xdr:row>
      <xdr:rowOff>1</xdr:rowOff>
    </xdr:to>
    <xdr:grpSp>
      <xdr:nvGrpSpPr>
        <xdr:cNvPr id="1612" name="Group 4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GrpSpPr>
          <a:grpSpLocks noChangeAspect="1"/>
        </xdr:cNvGrpSpPr>
      </xdr:nvGrpSpPr>
      <xdr:grpSpPr bwMode="auto">
        <a:xfrm>
          <a:off x="0" y="8733693"/>
          <a:ext cx="6610350" cy="124558"/>
          <a:chOff x="1" y="19"/>
          <a:chExt cx="919" cy="10"/>
        </a:xfrm>
      </xdr:grpSpPr>
      <xdr:pic>
        <xdr:nvPicPr>
          <xdr:cNvPr id="1616" name="Picture 5">
            <a:extLst>
              <a:ext uri="{FF2B5EF4-FFF2-40B4-BE49-F238E27FC236}">
                <a16:creationId xmlns:a16="http://schemas.microsoft.com/office/drawing/2014/main" id="{00000000-0008-0000-0000-00005006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" y="19"/>
            <a:ext cx="146" cy="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17" name="Line 15">
            <a:extLst>
              <a:ext uri="{FF2B5EF4-FFF2-40B4-BE49-F238E27FC236}">
                <a16:creationId xmlns:a16="http://schemas.microsoft.com/office/drawing/2014/main" id="{00000000-0008-0000-0000-00005106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919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113</xdr:row>
      <xdr:rowOff>65943</xdr:rowOff>
    </xdr:from>
    <xdr:to>
      <xdr:col>7</xdr:col>
      <xdr:colOff>0</xdr:colOff>
      <xdr:row>114</xdr:row>
      <xdr:rowOff>1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 noChangeAspect="1"/>
        </xdr:cNvGrpSpPr>
      </xdr:nvGrpSpPr>
      <xdr:grpSpPr bwMode="auto">
        <a:xfrm>
          <a:off x="0" y="17515743"/>
          <a:ext cx="6610350" cy="124558"/>
          <a:chOff x="1" y="19"/>
          <a:chExt cx="919" cy="10"/>
        </a:xfrm>
      </xdr:grpSpPr>
      <xdr:pic>
        <xdr:nvPicPr>
          <xdr:cNvPr id="12" name="Picture 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" y="19"/>
            <a:ext cx="146" cy="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" name="Line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1" y="29"/>
            <a:ext cx="919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56</xdr:row>
      <xdr:rowOff>49214</xdr:rowOff>
    </xdr:from>
    <xdr:to>
      <xdr:col>7</xdr:col>
      <xdr:colOff>439</xdr:colOff>
      <xdr:row>57</xdr:row>
      <xdr:rowOff>3344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0" y="8716964"/>
          <a:ext cx="6610789" cy="144630"/>
          <a:chOff x="0" y="49214"/>
          <a:chExt cx="6609324" cy="144630"/>
        </a:xfrm>
      </xdr:grpSpPr>
      <xdr:pic>
        <xdr:nvPicPr>
          <xdr:cNvPr id="15" name="Picture 2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104" y="49214"/>
            <a:ext cx="1057219" cy="964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" name="Line 3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3844"/>
            <a:ext cx="660932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113</xdr:row>
      <xdr:rowOff>49214</xdr:rowOff>
    </xdr:from>
    <xdr:to>
      <xdr:col>7</xdr:col>
      <xdr:colOff>439</xdr:colOff>
      <xdr:row>114</xdr:row>
      <xdr:rowOff>3344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0" y="17499014"/>
          <a:ext cx="6610789" cy="144630"/>
          <a:chOff x="0" y="49214"/>
          <a:chExt cx="6609324" cy="144630"/>
        </a:xfrm>
      </xdr:grpSpPr>
      <xdr:pic>
        <xdr:nvPicPr>
          <xdr:cNvPr id="18" name="Picture 2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104" y="49214"/>
            <a:ext cx="1057219" cy="964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" name="Line 3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3844"/>
            <a:ext cx="660932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56</xdr:row>
      <xdr:rowOff>49214</xdr:rowOff>
    </xdr:from>
    <xdr:to>
      <xdr:col>7</xdr:col>
      <xdr:colOff>439</xdr:colOff>
      <xdr:row>57</xdr:row>
      <xdr:rowOff>3344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0" y="8716964"/>
          <a:ext cx="6610789" cy="144630"/>
          <a:chOff x="0" y="49214"/>
          <a:chExt cx="6609324" cy="144630"/>
        </a:xfrm>
      </xdr:grpSpPr>
      <xdr:pic>
        <xdr:nvPicPr>
          <xdr:cNvPr id="21" name="Picture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104" y="49214"/>
            <a:ext cx="1057219" cy="964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" name="Line 3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3844"/>
            <a:ext cx="660932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113</xdr:row>
      <xdr:rowOff>49214</xdr:rowOff>
    </xdr:from>
    <xdr:to>
      <xdr:col>7</xdr:col>
      <xdr:colOff>439</xdr:colOff>
      <xdr:row>114</xdr:row>
      <xdr:rowOff>3344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0" y="17499014"/>
          <a:ext cx="6610789" cy="144630"/>
          <a:chOff x="0" y="49214"/>
          <a:chExt cx="6609324" cy="144630"/>
        </a:xfrm>
      </xdr:grpSpPr>
      <xdr:pic>
        <xdr:nvPicPr>
          <xdr:cNvPr id="24" name="Picture 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104" y="49214"/>
            <a:ext cx="1057219" cy="964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5" name="Line 3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3844"/>
            <a:ext cx="660932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56</xdr:row>
      <xdr:rowOff>49214</xdr:rowOff>
    </xdr:from>
    <xdr:to>
      <xdr:col>7</xdr:col>
      <xdr:colOff>439</xdr:colOff>
      <xdr:row>57</xdr:row>
      <xdr:rowOff>3344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0" y="8716964"/>
          <a:ext cx="6610789" cy="144630"/>
          <a:chOff x="0" y="49214"/>
          <a:chExt cx="6609324" cy="144630"/>
        </a:xfrm>
      </xdr:grpSpPr>
      <xdr:pic>
        <xdr:nvPicPr>
          <xdr:cNvPr id="27" name="Picture 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104" y="49214"/>
            <a:ext cx="1057219" cy="964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" name="Line 3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3844"/>
            <a:ext cx="660932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113</xdr:row>
      <xdr:rowOff>49214</xdr:rowOff>
    </xdr:from>
    <xdr:to>
      <xdr:col>7</xdr:col>
      <xdr:colOff>439</xdr:colOff>
      <xdr:row>114</xdr:row>
      <xdr:rowOff>3344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0" y="17499014"/>
          <a:ext cx="6610789" cy="144630"/>
          <a:chOff x="0" y="49214"/>
          <a:chExt cx="6609324" cy="144630"/>
        </a:xfrm>
      </xdr:grpSpPr>
      <xdr:pic>
        <xdr:nvPicPr>
          <xdr:cNvPr id="30" name="Picture 2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104" y="49214"/>
            <a:ext cx="1057219" cy="964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" name="Line 3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3844"/>
            <a:ext cx="660932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0"/>
  <sheetViews>
    <sheetView showGridLines="0" tabSelected="1" defaultGridColor="0" view="pageBreakPreview" colorId="12" zoomScaleNormal="120" zoomScaleSheetLayoutView="100" workbookViewId="0">
      <selection activeCell="D134" sqref="D134"/>
    </sheetView>
  </sheetViews>
  <sheetFormatPr defaultColWidth="10.85546875" defaultRowHeight="12.75" customHeight="1" outlineLevelRow="1"/>
  <cols>
    <col min="1" max="1" width="30.7109375" style="78" customWidth="1"/>
    <col min="2" max="3" width="14.42578125" style="2" customWidth="1"/>
    <col min="4" max="4" width="13" style="3" customWidth="1"/>
    <col min="5" max="5" width="8.5703125" style="4" customWidth="1"/>
    <col min="6" max="6" width="13" style="5" customWidth="1"/>
    <col min="7" max="7" width="5" customWidth="1"/>
    <col min="8" max="8" width="4.7109375" style="6" customWidth="1"/>
    <col min="9" max="9" width="1" customWidth="1"/>
    <col min="18" max="16384" width="10.85546875" style="6"/>
  </cols>
  <sheetData>
    <row r="1" spans="1:17" ht="15" customHeight="1">
      <c r="A1" s="1"/>
    </row>
    <row r="2" spans="1:17" s="12" customFormat="1" ht="24" customHeight="1">
      <c r="A2" s="7" t="s">
        <v>91</v>
      </c>
      <c r="B2" s="8"/>
      <c r="C2" s="8"/>
      <c r="D2" s="9"/>
      <c r="E2" s="10"/>
      <c r="F2" s="11"/>
      <c r="G2"/>
      <c r="I2"/>
      <c r="J2"/>
      <c r="K2"/>
      <c r="L2"/>
      <c r="M2"/>
      <c r="N2"/>
      <c r="O2"/>
      <c r="P2"/>
      <c r="Q2"/>
    </row>
    <row r="3" spans="1:17" s="14" customFormat="1" ht="15" customHeight="1">
      <c r="A3" s="193" t="s">
        <v>96</v>
      </c>
      <c r="D3" s="15"/>
      <c r="E3" s="16"/>
      <c r="G3"/>
      <c r="I3"/>
      <c r="J3"/>
      <c r="K3"/>
      <c r="L3"/>
      <c r="M3"/>
      <c r="N3"/>
      <c r="O3"/>
      <c r="P3"/>
      <c r="Q3"/>
    </row>
    <row r="4" spans="1:17" s="14" customFormat="1" ht="15" customHeight="1">
      <c r="A4" s="13"/>
      <c r="D4" s="15"/>
      <c r="E4" s="16"/>
      <c r="G4"/>
      <c r="I4"/>
      <c r="J4"/>
      <c r="K4"/>
      <c r="L4"/>
      <c r="M4"/>
      <c r="N4"/>
      <c r="O4"/>
      <c r="P4"/>
      <c r="Q4"/>
    </row>
    <row r="5" spans="1:17" s="18" customFormat="1" ht="14.25" customHeight="1">
      <c r="A5" s="19"/>
      <c r="B5" s="204" t="s">
        <v>85</v>
      </c>
      <c r="C5" s="204"/>
      <c r="D5" s="204"/>
      <c r="E5" s="204"/>
      <c r="F5" s="134"/>
      <c r="G5" s="171"/>
      <c r="I5" s="171"/>
      <c r="J5" s="171"/>
      <c r="K5" s="171"/>
      <c r="L5" s="171"/>
      <c r="M5" s="171"/>
      <c r="N5" s="171"/>
      <c r="O5" s="171"/>
      <c r="P5" s="171"/>
      <c r="Q5" s="171"/>
    </row>
    <row r="6" spans="1:17" s="169" customFormat="1" ht="30" customHeight="1" thickBot="1">
      <c r="A6" s="165" t="s">
        <v>75</v>
      </c>
      <c r="B6" s="184" t="s">
        <v>81</v>
      </c>
      <c r="C6" s="184" t="s">
        <v>82</v>
      </c>
      <c r="D6" s="203" t="s">
        <v>83</v>
      </c>
      <c r="E6" s="203"/>
      <c r="F6" s="194" t="s">
        <v>0</v>
      </c>
      <c r="G6" s="172"/>
      <c r="I6" s="173"/>
      <c r="J6" s="173"/>
      <c r="K6" s="173"/>
      <c r="L6" s="173"/>
      <c r="M6" s="173"/>
      <c r="N6" s="173"/>
      <c r="O6" s="173"/>
      <c r="P6" s="173"/>
      <c r="Q6" s="173"/>
    </row>
    <row r="7" spans="1:17" s="145" customFormat="1" ht="20.100000000000001" customHeight="1">
      <c r="A7" s="139" t="s">
        <v>1</v>
      </c>
      <c r="B7" s="140"/>
      <c r="C7" s="140"/>
      <c r="D7" s="141"/>
      <c r="E7" s="142"/>
      <c r="F7" s="143"/>
      <c r="G7" s="144"/>
      <c r="I7"/>
      <c r="J7"/>
      <c r="K7"/>
      <c r="L7"/>
      <c r="M7"/>
      <c r="N7"/>
      <c r="O7"/>
      <c r="P7"/>
      <c r="Q7"/>
    </row>
    <row r="8" spans="1:17" s="84" customFormat="1" ht="11.25" customHeight="1">
      <c r="A8" s="79" t="s">
        <v>99</v>
      </c>
      <c r="B8" s="80">
        <v>348</v>
      </c>
      <c r="C8" s="178">
        <v>42</v>
      </c>
      <c r="D8" s="81">
        <f>SUM(B8:C8)</f>
        <v>390</v>
      </c>
      <c r="E8" s="82"/>
      <c r="F8" s="83">
        <v>37</v>
      </c>
      <c r="G8" s="20"/>
      <c r="I8" s="20"/>
      <c r="J8" s="20"/>
      <c r="K8" s="20"/>
      <c r="L8" s="20"/>
      <c r="M8" s="20"/>
      <c r="N8" s="20"/>
      <c r="O8" s="20"/>
      <c r="P8" s="20"/>
      <c r="Q8" s="20"/>
    </row>
    <row r="9" spans="1:17" s="84" customFormat="1" ht="11.25" customHeight="1">
      <c r="A9" s="79" t="s">
        <v>100</v>
      </c>
      <c r="B9" s="80">
        <v>524</v>
      </c>
      <c r="C9" s="178">
        <v>8</v>
      </c>
      <c r="D9" s="81">
        <f t="shared" ref="D9:D20" si="0">SUM(B9:C9)</f>
        <v>532</v>
      </c>
      <c r="E9" s="82"/>
      <c r="F9" s="83">
        <v>37</v>
      </c>
      <c r="G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84" customFormat="1" ht="11.25" customHeight="1">
      <c r="A10" s="79" t="s">
        <v>2</v>
      </c>
      <c r="B10" s="80">
        <v>185</v>
      </c>
      <c r="C10" s="178">
        <v>27</v>
      </c>
      <c r="D10" s="81">
        <f t="shared" si="0"/>
        <v>212</v>
      </c>
      <c r="E10" s="82"/>
      <c r="F10" s="83">
        <v>149</v>
      </c>
      <c r="G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84" customFormat="1" ht="11.25" customHeight="1">
      <c r="A11" s="79" t="s">
        <v>3</v>
      </c>
      <c r="B11" s="80">
        <v>974</v>
      </c>
      <c r="C11" s="178">
        <v>7</v>
      </c>
      <c r="D11" s="81">
        <f t="shared" si="0"/>
        <v>981</v>
      </c>
      <c r="E11" s="82"/>
      <c r="F11" s="83">
        <v>62</v>
      </c>
      <c r="G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s="84" customFormat="1" ht="11.25" customHeight="1">
      <c r="A12" s="79" t="s">
        <v>125</v>
      </c>
      <c r="B12" s="80">
        <v>52</v>
      </c>
      <c r="C12" s="182">
        <v>0</v>
      </c>
      <c r="D12" s="81">
        <f t="shared" si="0"/>
        <v>52</v>
      </c>
      <c r="E12" s="82"/>
      <c r="F12" s="83">
        <v>8</v>
      </c>
      <c r="G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84" customFormat="1" ht="11.25" customHeight="1">
      <c r="A13" s="79" t="s">
        <v>101</v>
      </c>
      <c r="B13" s="80">
        <v>273</v>
      </c>
      <c r="C13" s="80">
        <v>12</v>
      </c>
      <c r="D13" s="81">
        <f t="shared" si="0"/>
        <v>285</v>
      </c>
      <c r="E13" s="82"/>
      <c r="F13" s="83">
        <v>2</v>
      </c>
      <c r="G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84" customFormat="1" ht="11.25" customHeight="1">
      <c r="A14" s="79" t="s">
        <v>4</v>
      </c>
      <c r="B14" s="80">
        <v>337</v>
      </c>
      <c r="C14" s="178">
        <v>13</v>
      </c>
      <c r="D14" s="81">
        <f t="shared" si="0"/>
        <v>350</v>
      </c>
      <c r="E14" s="82"/>
      <c r="F14" s="83">
        <v>35</v>
      </c>
      <c r="G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s="84" customFormat="1" ht="11.25" customHeight="1">
      <c r="A15" s="79" t="s">
        <v>102</v>
      </c>
      <c r="B15" s="80">
        <v>95</v>
      </c>
      <c r="C15" s="178">
        <v>3</v>
      </c>
      <c r="D15" s="81">
        <f t="shared" si="0"/>
        <v>98</v>
      </c>
      <c r="E15" s="82"/>
      <c r="F15" s="83">
        <v>11</v>
      </c>
      <c r="G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s="84" customFormat="1" ht="10.9" customHeight="1">
      <c r="A16" s="79" t="s">
        <v>103</v>
      </c>
      <c r="B16" s="80">
        <v>51</v>
      </c>
      <c r="C16" s="178">
        <v>6</v>
      </c>
      <c r="D16" s="81">
        <f t="shared" si="0"/>
        <v>57</v>
      </c>
      <c r="E16" s="82"/>
      <c r="F16" s="83">
        <v>0</v>
      </c>
      <c r="G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s="84" customFormat="1" ht="11.25" customHeight="1">
      <c r="A17" s="79" t="s">
        <v>5</v>
      </c>
      <c r="B17" s="80">
        <v>166</v>
      </c>
      <c r="C17" s="178">
        <v>19</v>
      </c>
      <c r="D17" s="81">
        <f t="shared" si="0"/>
        <v>185</v>
      </c>
      <c r="E17" s="82"/>
      <c r="F17" s="83">
        <v>13</v>
      </c>
      <c r="G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s="84" customFormat="1" ht="11.25" customHeight="1">
      <c r="A18" s="79" t="s">
        <v>104</v>
      </c>
      <c r="B18" s="80">
        <v>377</v>
      </c>
      <c r="C18" s="178">
        <v>36</v>
      </c>
      <c r="D18" s="81">
        <f t="shared" si="0"/>
        <v>413</v>
      </c>
      <c r="E18" s="82"/>
      <c r="F18" s="83">
        <v>32</v>
      </c>
      <c r="G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s="84" customFormat="1" ht="11.25" customHeight="1">
      <c r="A19" s="79" t="s">
        <v>105</v>
      </c>
      <c r="B19" s="80">
        <v>86</v>
      </c>
      <c r="C19" s="178">
        <v>6</v>
      </c>
      <c r="D19" s="81">
        <f t="shared" si="0"/>
        <v>92</v>
      </c>
      <c r="E19" s="82"/>
      <c r="F19" s="83">
        <v>25</v>
      </c>
      <c r="G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s="84" customFormat="1" ht="11.25" customHeight="1">
      <c r="A20" s="79" t="s">
        <v>106</v>
      </c>
      <c r="B20" s="80">
        <v>21</v>
      </c>
      <c r="C20" s="178">
        <v>8</v>
      </c>
      <c r="D20" s="81">
        <f t="shared" si="0"/>
        <v>29</v>
      </c>
      <c r="E20" s="82"/>
      <c r="F20" s="83">
        <v>2</v>
      </c>
      <c r="G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84" customFormat="1" ht="11.25" customHeight="1">
      <c r="A21" s="56" t="s">
        <v>6</v>
      </c>
      <c r="B21" s="107">
        <v>170</v>
      </c>
      <c r="C21" s="179">
        <v>0</v>
      </c>
      <c r="D21" s="86">
        <f>SUM(B21:C21)</f>
        <v>170</v>
      </c>
      <c r="E21" s="87"/>
      <c r="F21" s="88">
        <v>179</v>
      </c>
      <c r="G21" s="89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32" customFormat="1" ht="12.75" customHeight="1">
      <c r="A22" s="27" t="s">
        <v>7</v>
      </c>
      <c r="B22" s="29">
        <f>SUM(B8:B21)</f>
        <v>3659</v>
      </c>
      <c r="C22" s="29">
        <f>SUM(C8:C21)</f>
        <v>187</v>
      </c>
      <c r="D22" s="30">
        <f>SUM(B22:C22)</f>
        <v>3846</v>
      </c>
      <c r="E22" s="31"/>
      <c r="F22" s="29">
        <f>SUM(F8:F21)</f>
        <v>592</v>
      </c>
      <c r="G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s="33" customFormat="1" ht="10.15" customHeight="1">
      <c r="D23" s="34"/>
      <c r="E23" s="35"/>
      <c r="G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s="145" customFormat="1" ht="12" customHeight="1">
      <c r="A24" s="139" t="s">
        <v>8</v>
      </c>
      <c r="B24" s="143"/>
      <c r="C24" s="143"/>
      <c r="D24" s="146"/>
      <c r="E24" s="142"/>
      <c r="F24" s="143"/>
      <c r="G24" s="147"/>
      <c r="I24"/>
      <c r="J24"/>
      <c r="K24"/>
      <c r="L24"/>
      <c r="M24"/>
      <c r="N24"/>
      <c r="O24"/>
      <c r="P24"/>
      <c r="Q24"/>
    </row>
    <row r="25" spans="1:17" s="84" customFormat="1" ht="11.25" customHeight="1">
      <c r="A25" s="79" t="s">
        <v>9</v>
      </c>
      <c r="B25" s="80">
        <v>519</v>
      </c>
      <c r="C25" s="178">
        <v>66</v>
      </c>
      <c r="D25" s="81">
        <f t="shared" ref="D25:D31" si="1">SUM(B25:C25)</f>
        <v>585</v>
      </c>
      <c r="E25" s="82"/>
      <c r="F25" s="83">
        <v>54</v>
      </c>
      <c r="G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84" customFormat="1" ht="11.25" customHeight="1">
      <c r="A26" s="79" t="s">
        <v>10</v>
      </c>
      <c r="B26" s="80">
        <v>1151</v>
      </c>
      <c r="C26" s="178">
        <v>94</v>
      </c>
      <c r="D26" s="81">
        <f t="shared" si="1"/>
        <v>1245</v>
      </c>
      <c r="E26" s="82"/>
      <c r="F26" s="83">
        <v>44</v>
      </c>
      <c r="G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84" customFormat="1" ht="11.25" customHeight="1">
      <c r="A27" s="79" t="s">
        <v>107</v>
      </c>
      <c r="B27" s="80">
        <v>627</v>
      </c>
      <c r="C27" s="178">
        <v>92</v>
      </c>
      <c r="D27" s="81">
        <f t="shared" si="1"/>
        <v>719</v>
      </c>
      <c r="E27" s="82"/>
      <c r="F27" s="83">
        <v>159</v>
      </c>
      <c r="G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84" customFormat="1" ht="11.25" customHeight="1">
      <c r="A28" s="79" t="s">
        <v>76</v>
      </c>
      <c r="B28" s="80">
        <v>722</v>
      </c>
      <c r="C28" s="178">
        <v>144</v>
      </c>
      <c r="D28" s="81">
        <f t="shared" si="1"/>
        <v>866</v>
      </c>
      <c r="E28" s="82"/>
      <c r="F28" s="83">
        <v>12</v>
      </c>
      <c r="G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84" customFormat="1" ht="11.25" customHeight="1">
      <c r="A29" s="79" t="s">
        <v>11</v>
      </c>
      <c r="B29" s="80">
        <v>920</v>
      </c>
      <c r="C29" s="178">
        <v>98</v>
      </c>
      <c r="D29" s="81">
        <f t="shared" si="1"/>
        <v>1018</v>
      </c>
      <c r="E29" s="82"/>
      <c r="F29" s="83">
        <v>0</v>
      </c>
      <c r="G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84" customFormat="1" ht="11.25" customHeight="1">
      <c r="A30" s="79" t="s">
        <v>70</v>
      </c>
      <c r="B30" s="80">
        <v>377</v>
      </c>
      <c r="C30" s="178">
        <v>34</v>
      </c>
      <c r="D30" s="81">
        <f t="shared" si="1"/>
        <v>411</v>
      </c>
      <c r="E30" s="82"/>
      <c r="F30" s="83">
        <v>5</v>
      </c>
      <c r="G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s="84" customFormat="1" ht="11.25" customHeight="1">
      <c r="A31" s="56" t="s">
        <v>108</v>
      </c>
      <c r="B31" s="85">
        <v>406</v>
      </c>
      <c r="C31" s="179">
        <v>0</v>
      </c>
      <c r="D31" s="81">
        <f t="shared" si="1"/>
        <v>406</v>
      </c>
      <c r="E31" s="87"/>
      <c r="F31" s="88">
        <v>200</v>
      </c>
      <c r="G31" s="89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32" customFormat="1" ht="12.75" customHeight="1">
      <c r="A32" s="27" t="s">
        <v>12</v>
      </c>
      <c r="B32" s="37">
        <f>SUM(B25:B31)</f>
        <v>4722</v>
      </c>
      <c r="C32" s="29">
        <f>SUM(C25:C31)</f>
        <v>528</v>
      </c>
      <c r="D32" s="185">
        <f>SUM(D25:D31)</f>
        <v>5250</v>
      </c>
      <c r="E32" s="31"/>
      <c r="F32" s="29">
        <f>SUM(F25:F31)</f>
        <v>474</v>
      </c>
      <c r="G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s="32" customFormat="1" ht="10.15" customHeight="1">
      <c r="A33" s="27"/>
      <c r="B33" s="37"/>
      <c r="C33" s="37"/>
      <c r="D33" s="38"/>
      <c r="E33" s="31"/>
      <c r="F33" s="29"/>
      <c r="G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s="21" customFormat="1" ht="12" customHeight="1">
      <c r="A34" s="135" t="s">
        <v>13</v>
      </c>
      <c r="B34" s="136"/>
      <c r="C34" s="136"/>
      <c r="D34" s="137"/>
      <c r="E34" s="138"/>
      <c r="F34" s="136"/>
      <c r="G34" s="26"/>
      <c r="I34" s="17"/>
      <c r="J34" s="17"/>
      <c r="K34" s="17"/>
      <c r="L34" s="17"/>
      <c r="M34" s="17"/>
      <c r="N34" s="17"/>
      <c r="O34" s="17"/>
      <c r="P34" s="17"/>
      <c r="Q34" s="17"/>
    </row>
    <row r="35" spans="1:17" s="84" customFormat="1" ht="10.5" customHeight="1">
      <c r="A35" s="79" t="s">
        <v>14</v>
      </c>
      <c r="B35" s="80">
        <v>665</v>
      </c>
      <c r="C35" s="178">
        <v>0</v>
      </c>
      <c r="D35" s="81">
        <f t="shared" ref="D35:D42" si="2">SUM(B35:C35)</f>
        <v>665</v>
      </c>
      <c r="E35" s="82"/>
      <c r="F35" s="83">
        <v>44</v>
      </c>
      <c r="G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84" customFormat="1" ht="10.5" customHeight="1">
      <c r="A36" s="79" t="s">
        <v>56</v>
      </c>
      <c r="B36" s="80">
        <v>130</v>
      </c>
      <c r="C36" s="178">
        <v>3</v>
      </c>
      <c r="D36" s="81">
        <f t="shared" si="2"/>
        <v>133</v>
      </c>
      <c r="E36" s="82"/>
      <c r="F36" s="83">
        <v>16</v>
      </c>
      <c r="G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s="84" customFormat="1" ht="10.5" customHeight="1">
      <c r="A37" s="79" t="s">
        <v>109</v>
      </c>
      <c r="B37" s="80">
        <v>71</v>
      </c>
      <c r="C37" s="178">
        <v>4</v>
      </c>
      <c r="D37" s="81">
        <f t="shared" si="2"/>
        <v>75</v>
      </c>
      <c r="E37" s="82"/>
      <c r="F37" s="83">
        <v>39</v>
      </c>
      <c r="G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s="84" customFormat="1" ht="10.5" customHeight="1">
      <c r="A38" s="79" t="s">
        <v>53</v>
      </c>
      <c r="B38" s="80">
        <v>358</v>
      </c>
      <c r="C38" s="178">
        <v>4</v>
      </c>
      <c r="D38" s="81">
        <f t="shared" si="2"/>
        <v>362</v>
      </c>
      <c r="E38" s="82"/>
      <c r="F38" s="83">
        <v>26</v>
      </c>
      <c r="G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s="84" customFormat="1" ht="10.5" customHeight="1">
      <c r="A39" s="79" t="s">
        <v>54</v>
      </c>
      <c r="B39" s="80">
        <v>256</v>
      </c>
      <c r="C39" s="178">
        <v>0</v>
      </c>
      <c r="D39" s="81">
        <f t="shared" si="2"/>
        <v>256</v>
      </c>
      <c r="E39" s="82"/>
      <c r="F39" s="83">
        <v>4</v>
      </c>
      <c r="G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s="84" customFormat="1" ht="10.5" customHeight="1">
      <c r="A40" s="79" t="s">
        <v>55</v>
      </c>
      <c r="B40" s="80">
        <v>307</v>
      </c>
      <c r="C40" s="178">
        <v>0</v>
      </c>
      <c r="D40" s="81">
        <f t="shared" si="2"/>
        <v>307</v>
      </c>
      <c r="E40" s="82"/>
      <c r="F40" s="83">
        <v>12</v>
      </c>
      <c r="G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s="84" customFormat="1" ht="10.5" customHeight="1">
      <c r="A41" s="79" t="s">
        <v>15</v>
      </c>
      <c r="B41" s="80">
        <v>148</v>
      </c>
      <c r="C41" s="178">
        <v>0</v>
      </c>
      <c r="D41" s="81">
        <f t="shared" si="2"/>
        <v>148</v>
      </c>
      <c r="E41" s="82"/>
      <c r="F41" s="83">
        <v>14</v>
      </c>
      <c r="G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s="84" customFormat="1" ht="10.5" customHeight="1">
      <c r="A42" s="56" t="s">
        <v>16</v>
      </c>
      <c r="B42" s="85">
        <v>25</v>
      </c>
      <c r="C42" s="179">
        <v>0</v>
      </c>
      <c r="D42" s="86">
        <f t="shared" si="2"/>
        <v>25</v>
      </c>
      <c r="E42" s="87"/>
      <c r="F42" s="88">
        <v>14</v>
      </c>
      <c r="G42" s="89"/>
      <c r="I42" s="20"/>
      <c r="J42" s="20"/>
      <c r="K42" s="20"/>
      <c r="L42" s="20"/>
      <c r="M42" s="20"/>
      <c r="N42" s="20"/>
      <c r="O42" s="20"/>
      <c r="P42" s="20"/>
      <c r="Q42" s="20"/>
    </row>
    <row r="43" spans="1:17" s="40" customFormat="1" ht="12.75" customHeight="1">
      <c r="A43" s="39" t="s">
        <v>17</v>
      </c>
      <c r="B43" s="37">
        <f>SUM(B35:B42)</f>
        <v>1960</v>
      </c>
      <c r="C43" s="29">
        <f>SUM(C35:C42)</f>
        <v>11</v>
      </c>
      <c r="D43" s="38">
        <f>SUM(B43:C43)</f>
        <v>1971</v>
      </c>
      <c r="E43" s="31"/>
      <c r="F43" s="29">
        <f>SUM(F35:F42)</f>
        <v>169</v>
      </c>
      <c r="G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s="21" customFormat="1" ht="10.15" customHeight="1">
      <c r="A44" s="41"/>
      <c r="B44" s="43"/>
      <c r="C44" s="43"/>
      <c r="D44" s="44"/>
      <c r="E44" s="24"/>
      <c r="F44" s="23"/>
      <c r="G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s="145" customFormat="1" ht="12" customHeight="1">
      <c r="A45" s="139" t="s">
        <v>18</v>
      </c>
      <c r="B45" s="143"/>
      <c r="C45" s="143"/>
      <c r="D45" s="146"/>
      <c r="E45" s="142"/>
      <c r="F45" s="143"/>
      <c r="G45" s="147"/>
      <c r="I45"/>
      <c r="J45"/>
      <c r="K45"/>
      <c r="L45"/>
      <c r="M45"/>
      <c r="N45"/>
      <c r="O45"/>
      <c r="P45"/>
      <c r="Q45"/>
    </row>
    <row r="46" spans="1:17" s="84" customFormat="1" ht="11.25" customHeight="1">
      <c r="A46" s="79" t="s">
        <v>110</v>
      </c>
      <c r="B46" s="80">
        <v>1027</v>
      </c>
      <c r="C46" s="182">
        <v>0</v>
      </c>
      <c r="D46" s="81">
        <f t="shared" ref="D46:D54" si="3">SUM(B46:C46)</f>
        <v>1027</v>
      </c>
      <c r="E46" s="82"/>
      <c r="F46" s="83">
        <v>96</v>
      </c>
      <c r="G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17" s="84" customFormat="1" ht="11.25" customHeight="1">
      <c r="A47" s="79" t="s">
        <v>111</v>
      </c>
      <c r="B47" s="80">
        <v>217</v>
      </c>
      <c r="C47" s="182">
        <v>0</v>
      </c>
      <c r="D47" s="81">
        <f t="shared" si="3"/>
        <v>217</v>
      </c>
      <c r="E47" s="82"/>
      <c r="F47" s="83">
        <v>34</v>
      </c>
      <c r="G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s="84" customFormat="1" ht="11.25" customHeight="1">
      <c r="A48" s="79" t="s">
        <v>112</v>
      </c>
      <c r="B48" s="80">
        <v>393</v>
      </c>
      <c r="C48" s="178">
        <v>0</v>
      </c>
      <c r="D48" s="81">
        <f t="shared" si="3"/>
        <v>393</v>
      </c>
      <c r="E48" s="82"/>
      <c r="F48" s="83">
        <v>97</v>
      </c>
      <c r="G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s="84" customFormat="1" ht="11.25" customHeight="1">
      <c r="A49" s="79" t="s">
        <v>113</v>
      </c>
      <c r="B49" s="80">
        <v>875</v>
      </c>
      <c r="C49" s="178">
        <v>0</v>
      </c>
      <c r="D49" s="81">
        <f t="shared" si="3"/>
        <v>875</v>
      </c>
      <c r="E49" s="82"/>
      <c r="F49" s="83">
        <v>149</v>
      </c>
      <c r="G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s="84" customFormat="1" ht="11.25" customHeight="1">
      <c r="A50" s="79" t="s">
        <v>114</v>
      </c>
      <c r="B50" s="80">
        <v>1773</v>
      </c>
      <c r="C50" s="178">
        <v>0</v>
      </c>
      <c r="D50" s="81">
        <f t="shared" si="3"/>
        <v>1773</v>
      </c>
      <c r="E50" s="82"/>
      <c r="F50" s="83">
        <v>290</v>
      </c>
      <c r="G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s="84" customFormat="1" ht="11.25" customHeight="1">
      <c r="A51" s="79" t="s">
        <v>115</v>
      </c>
      <c r="B51" s="80">
        <v>318</v>
      </c>
      <c r="C51" s="178">
        <v>0</v>
      </c>
      <c r="D51" s="81">
        <f t="shared" si="3"/>
        <v>318</v>
      </c>
      <c r="E51" s="82"/>
      <c r="F51" s="83">
        <v>95</v>
      </c>
      <c r="G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s="84" customFormat="1" ht="11.25" customHeight="1">
      <c r="A52" s="79" t="s">
        <v>116</v>
      </c>
      <c r="B52" s="80">
        <v>110</v>
      </c>
      <c r="C52" s="178">
        <v>0</v>
      </c>
      <c r="D52" s="81">
        <f t="shared" si="3"/>
        <v>110</v>
      </c>
      <c r="E52" s="82"/>
      <c r="F52" s="83">
        <v>54</v>
      </c>
      <c r="G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s="84" customFormat="1" ht="11.25" customHeight="1">
      <c r="A53" s="79" t="s">
        <v>117</v>
      </c>
      <c r="B53" s="80">
        <v>1930</v>
      </c>
      <c r="C53" s="178">
        <v>0</v>
      </c>
      <c r="D53" s="81">
        <f t="shared" si="3"/>
        <v>1930</v>
      </c>
      <c r="E53" s="82"/>
      <c r="F53" s="83">
        <v>215</v>
      </c>
      <c r="G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84" customFormat="1" ht="11.25" customHeight="1">
      <c r="A54" s="56" t="s">
        <v>19</v>
      </c>
      <c r="B54" s="85">
        <v>335</v>
      </c>
      <c r="C54" s="85">
        <v>0</v>
      </c>
      <c r="D54" s="81">
        <f t="shared" si="3"/>
        <v>335</v>
      </c>
      <c r="E54" s="87"/>
      <c r="F54" s="88">
        <v>219</v>
      </c>
      <c r="G54" s="89"/>
      <c r="I54" s="20"/>
      <c r="J54" s="20"/>
      <c r="K54" s="20"/>
      <c r="L54" s="20"/>
      <c r="M54" s="20"/>
      <c r="N54" s="20"/>
      <c r="O54" s="20"/>
      <c r="P54" s="20"/>
      <c r="Q54" s="20"/>
    </row>
    <row r="55" spans="1:17" s="40" customFormat="1" ht="12.75" customHeight="1">
      <c r="A55" s="39" t="s">
        <v>20</v>
      </c>
      <c r="B55" s="37">
        <f>SUM(B46:B54)</f>
        <v>6978</v>
      </c>
      <c r="C55" s="29">
        <f>SUM(C46:C54)</f>
        <v>0</v>
      </c>
      <c r="D55" s="185">
        <f>SUM(B55:C55)</f>
        <v>6978</v>
      </c>
      <c r="E55" s="31"/>
      <c r="F55" s="29">
        <f>SUM(F46:F54)</f>
        <v>1249</v>
      </c>
      <c r="G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s="40" customFormat="1" ht="12.75" customHeight="1">
      <c r="A56" s="39"/>
      <c r="B56" s="37"/>
      <c r="C56" s="37"/>
      <c r="D56" s="38"/>
      <c r="E56" s="31"/>
      <c r="F56" s="29"/>
      <c r="G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s="21" customFormat="1" ht="15" customHeight="1">
      <c r="A57" s="41"/>
      <c r="B57" s="42"/>
      <c r="C57" s="42"/>
      <c r="D57" s="45"/>
      <c r="E57" s="25"/>
      <c r="F57" s="22"/>
      <c r="G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s="12" customFormat="1" ht="24" customHeight="1">
      <c r="A58" s="7" t="s">
        <v>91</v>
      </c>
      <c r="B58" s="8"/>
      <c r="C58" s="8"/>
      <c r="D58" s="9"/>
      <c r="E58" s="10"/>
      <c r="F58" s="11"/>
      <c r="G58"/>
      <c r="I58"/>
      <c r="J58"/>
      <c r="K58"/>
      <c r="L58"/>
      <c r="M58"/>
      <c r="N58"/>
      <c r="O58"/>
      <c r="P58"/>
      <c r="Q58"/>
    </row>
    <row r="59" spans="1:17" s="14" customFormat="1" ht="15" customHeight="1">
      <c r="A59" s="13" t="s">
        <v>97</v>
      </c>
      <c r="D59" s="15"/>
      <c r="E59" s="16"/>
      <c r="G59"/>
      <c r="I59"/>
      <c r="J59"/>
      <c r="K59"/>
      <c r="L59"/>
      <c r="M59"/>
      <c r="N59"/>
      <c r="O59"/>
      <c r="P59"/>
      <c r="Q59"/>
    </row>
    <row r="60" spans="1:17" s="14" customFormat="1" ht="15" customHeight="1">
      <c r="A60" s="13"/>
      <c r="D60" s="15"/>
      <c r="E60" s="16"/>
      <c r="G60"/>
      <c r="I60"/>
      <c r="J60"/>
      <c r="K60"/>
      <c r="L60"/>
      <c r="M60"/>
      <c r="N60"/>
      <c r="O60"/>
      <c r="P60"/>
      <c r="Q60"/>
    </row>
    <row r="61" spans="1:17" s="18" customFormat="1" ht="14.25" customHeight="1">
      <c r="A61" s="19"/>
      <c r="B61" s="204" t="s">
        <v>85</v>
      </c>
      <c r="C61" s="204"/>
      <c r="D61" s="204"/>
      <c r="E61" s="204"/>
      <c r="F61" s="134"/>
      <c r="G61" s="171"/>
      <c r="I61" s="171"/>
      <c r="J61" s="171"/>
      <c r="K61" s="171"/>
      <c r="L61" s="171"/>
      <c r="M61" s="171"/>
      <c r="N61" s="171"/>
      <c r="O61" s="171"/>
      <c r="P61" s="171"/>
      <c r="Q61" s="171"/>
    </row>
    <row r="62" spans="1:17" s="169" customFormat="1" ht="30" customHeight="1" thickBot="1">
      <c r="A62" s="165" t="s">
        <v>73</v>
      </c>
      <c r="B62" s="166" t="s">
        <v>81</v>
      </c>
      <c r="C62" s="184" t="s">
        <v>82</v>
      </c>
      <c r="D62" s="203" t="s">
        <v>83</v>
      </c>
      <c r="E62" s="203"/>
      <c r="F62" s="167" t="s">
        <v>0</v>
      </c>
      <c r="G62" s="168"/>
      <c r="I62" s="170"/>
      <c r="J62" s="170"/>
      <c r="K62" s="170"/>
      <c r="L62" s="170"/>
      <c r="M62" s="170"/>
      <c r="N62" s="170"/>
      <c r="O62" s="170"/>
      <c r="P62" s="170"/>
      <c r="Q62" s="170"/>
    </row>
    <row r="63" spans="1:17" s="145" customFormat="1" ht="20.100000000000001" customHeight="1">
      <c r="A63" s="148" t="s">
        <v>92</v>
      </c>
      <c r="B63" s="149"/>
      <c r="C63" s="149"/>
      <c r="D63" s="150"/>
      <c r="E63" s="151"/>
      <c r="F63" s="149"/>
      <c r="G63" s="152"/>
      <c r="I63"/>
      <c r="J63"/>
      <c r="K63"/>
      <c r="L63"/>
      <c r="M63"/>
      <c r="N63"/>
      <c r="O63"/>
      <c r="P63"/>
      <c r="Q63"/>
    </row>
    <row r="64" spans="1:17" s="84" customFormat="1" ht="12" customHeight="1">
      <c r="A64" s="79" t="s">
        <v>118</v>
      </c>
      <c r="B64" s="90">
        <v>550</v>
      </c>
      <c r="C64" s="178">
        <v>8</v>
      </c>
      <c r="D64" s="81">
        <f t="shared" ref="D64:D73" si="4">SUM(B64:C64)</f>
        <v>558</v>
      </c>
      <c r="E64" s="82"/>
      <c r="F64" s="83">
        <v>94</v>
      </c>
      <c r="G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s="84" customFormat="1" ht="12" customHeight="1">
      <c r="A65" s="79" t="s">
        <v>102</v>
      </c>
      <c r="B65" s="90">
        <v>220</v>
      </c>
      <c r="C65" s="178">
        <v>3</v>
      </c>
      <c r="D65" s="81">
        <f t="shared" si="4"/>
        <v>223</v>
      </c>
      <c r="E65" s="82"/>
      <c r="F65" s="83">
        <v>44</v>
      </c>
      <c r="G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s="84" customFormat="1" ht="12" customHeight="1">
      <c r="A66" s="192" t="s">
        <v>23</v>
      </c>
      <c r="B66" s="186">
        <v>0</v>
      </c>
      <c r="C66" s="186">
        <v>0</v>
      </c>
      <c r="D66" s="187">
        <f>SUM(B66:C66)</f>
        <v>0</v>
      </c>
      <c r="E66" s="188"/>
      <c r="F66" s="189">
        <v>6</v>
      </c>
      <c r="G66" s="190"/>
      <c r="I66" s="20"/>
      <c r="J66" s="20"/>
      <c r="K66" s="20"/>
      <c r="L66" s="20"/>
      <c r="M66" s="20"/>
      <c r="N66" s="20"/>
      <c r="O66" s="20"/>
      <c r="P66" s="20"/>
      <c r="Q66" s="20"/>
    </row>
    <row r="67" spans="1:17" s="84" customFormat="1" ht="12" customHeight="1">
      <c r="A67" s="192" t="s">
        <v>24</v>
      </c>
      <c r="B67" s="191">
        <v>13</v>
      </c>
      <c r="C67" s="191">
        <v>0</v>
      </c>
      <c r="D67" s="187">
        <f>SUM(B67:C67)</f>
        <v>13</v>
      </c>
      <c r="E67" s="188"/>
      <c r="F67" s="189">
        <v>0</v>
      </c>
      <c r="G67" s="190"/>
      <c r="I67" s="20"/>
      <c r="J67" s="20"/>
      <c r="K67" s="20"/>
      <c r="L67" s="20"/>
      <c r="M67" s="20"/>
      <c r="N67" s="20"/>
      <c r="O67" s="20"/>
      <c r="P67" s="20"/>
      <c r="Q67" s="20"/>
    </row>
    <row r="68" spans="1:17" s="163" customFormat="1" ht="12" customHeight="1">
      <c r="A68" s="20" t="s">
        <v>119</v>
      </c>
      <c r="B68" s="160">
        <v>357</v>
      </c>
      <c r="C68" s="180">
        <v>6</v>
      </c>
      <c r="D68" s="81">
        <f t="shared" si="4"/>
        <v>363</v>
      </c>
      <c r="E68" s="161"/>
      <c r="F68" s="162">
        <v>66</v>
      </c>
      <c r="G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s="84" customFormat="1" ht="12" customHeight="1">
      <c r="A69" s="79" t="s">
        <v>21</v>
      </c>
      <c r="B69" s="90">
        <v>1069</v>
      </c>
      <c r="C69" s="178">
        <v>3</v>
      </c>
      <c r="D69" s="81">
        <f t="shared" si="4"/>
        <v>1072</v>
      </c>
      <c r="E69" s="82"/>
      <c r="F69" s="83">
        <v>70</v>
      </c>
      <c r="G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s="84" customFormat="1" ht="12" customHeight="1">
      <c r="A70" s="79" t="s">
        <v>22</v>
      </c>
      <c r="B70" s="90">
        <v>611</v>
      </c>
      <c r="C70" s="178">
        <v>0</v>
      </c>
      <c r="D70" s="81">
        <f t="shared" si="4"/>
        <v>611</v>
      </c>
      <c r="E70" s="82"/>
      <c r="F70" s="83">
        <v>152</v>
      </c>
      <c r="G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s="84" customFormat="1" ht="12" customHeight="1">
      <c r="A71" s="192" t="s">
        <v>71</v>
      </c>
      <c r="B71" s="191">
        <v>0</v>
      </c>
      <c r="C71" s="191">
        <v>0</v>
      </c>
      <c r="D71" s="187">
        <f t="shared" si="4"/>
        <v>0</v>
      </c>
      <c r="E71" s="188"/>
      <c r="F71" s="189">
        <v>0</v>
      </c>
      <c r="G71" s="190"/>
      <c r="I71" s="20"/>
      <c r="J71" s="20"/>
      <c r="K71" s="20"/>
      <c r="L71" s="20"/>
      <c r="M71" s="20"/>
      <c r="N71" s="20"/>
      <c r="O71" s="20"/>
      <c r="P71" s="20"/>
      <c r="Q71" s="20"/>
    </row>
    <row r="72" spans="1:17" s="84" customFormat="1" ht="12" customHeight="1">
      <c r="A72" s="192" t="s">
        <v>72</v>
      </c>
      <c r="B72" s="191">
        <v>0</v>
      </c>
      <c r="C72" s="191">
        <v>0</v>
      </c>
      <c r="D72" s="187">
        <f t="shared" si="4"/>
        <v>0</v>
      </c>
      <c r="E72" s="188"/>
      <c r="F72" s="189">
        <v>0</v>
      </c>
      <c r="G72" s="190"/>
      <c r="I72" s="20"/>
      <c r="J72" s="20"/>
      <c r="K72" s="20"/>
      <c r="L72" s="20"/>
      <c r="M72" s="20"/>
      <c r="N72" s="20"/>
      <c r="O72" s="20"/>
      <c r="P72" s="20"/>
      <c r="Q72" s="20"/>
    </row>
    <row r="73" spans="1:17" s="84" customFormat="1" ht="12" customHeight="1">
      <c r="A73" s="56" t="s">
        <v>120</v>
      </c>
      <c r="B73" s="85">
        <v>20</v>
      </c>
      <c r="C73" s="85">
        <v>0</v>
      </c>
      <c r="D73" s="86">
        <f t="shared" si="4"/>
        <v>20</v>
      </c>
      <c r="E73" s="87"/>
      <c r="F73" s="88">
        <v>21</v>
      </c>
      <c r="G73" s="89"/>
      <c r="I73" s="20"/>
      <c r="J73" s="20"/>
      <c r="K73" s="20"/>
      <c r="L73" s="20"/>
      <c r="M73" s="20"/>
      <c r="N73" s="20"/>
      <c r="O73" s="20"/>
      <c r="P73" s="20"/>
      <c r="Q73" s="20"/>
    </row>
    <row r="74" spans="1:17" s="40" customFormat="1" ht="12.75" customHeight="1">
      <c r="A74" s="39" t="s">
        <v>67</v>
      </c>
      <c r="B74" s="37">
        <f>B64+B65+B68+B69+B70+B73</f>
        <v>2827</v>
      </c>
      <c r="C74" s="37">
        <f t="shared" ref="C74:D74" si="5">C64+C65+C68+C69+C70+C73</f>
        <v>20</v>
      </c>
      <c r="D74" s="38">
        <f t="shared" si="5"/>
        <v>2847</v>
      </c>
      <c r="E74" s="37"/>
      <c r="F74" s="37">
        <f>F64+F65+F68+F69+F70+F73</f>
        <v>447</v>
      </c>
      <c r="G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 s="21" customFormat="1" ht="10.15" customHeight="1">
      <c r="A75" s="41"/>
      <c r="B75" s="42"/>
      <c r="C75" s="42"/>
      <c r="D75" s="45"/>
      <c r="E75" s="25"/>
      <c r="F75" s="22"/>
      <c r="G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17" s="145" customFormat="1" ht="12" customHeight="1">
      <c r="A76" s="153" t="s">
        <v>25</v>
      </c>
      <c r="B76" s="154"/>
      <c r="C76" s="154"/>
      <c r="D76" s="155"/>
      <c r="E76" s="156"/>
      <c r="F76" s="143"/>
      <c r="G76" s="147"/>
      <c r="I76"/>
      <c r="J76"/>
      <c r="K76"/>
      <c r="L76"/>
      <c r="M76"/>
      <c r="N76"/>
      <c r="O76"/>
      <c r="P76"/>
      <c r="Q76"/>
    </row>
    <row r="77" spans="1:17" s="21" customFormat="1" ht="12" customHeight="1">
      <c r="A77" s="27" t="s">
        <v>26</v>
      </c>
      <c r="B77" s="22"/>
      <c r="C77" s="22"/>
      <c r="D77" s="36"/>
      <c r="E77" s="25"/>
      <c r="F77" s="22"/>
      <c r="G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s="84" customFormat="1" ht="12" customHeight="1">
      <c r="A78" s="79" t="s">
        <v>27</v>
      </c>
      <c r="B78" s="80">
        <v>220</v>
      </c>
      <c r="C78" s="80">
        <v>24</v>
      </c>
      <c r="D78" s="81">
        <f t="shared" ref="D78:D83" si="6">SUM(B78:C78)</f>
        <v>244</v>
      </c>
      <c r="E78" s="82"/>
      <c r="F78" s="83">
        <v>110</v>
      </c>
      <c r="G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s="84" customFormat="1" ht="12" customHeight="1">
      <c r="A79" s="79" t="s">
        <v>121</v>
      </c>
      <c r="B79" s="80">
        <v>535</v>
      </c>
      <c r="C79" s="80">
        <v>37</v>
      </c>
      <c r="D79" s="81">
        <f t="shared" si="6"/>
        <v>572</v>
      </c>
      <c r="E79" s="82"/>
      <c r="F79" s="83">
        <v>11</v>
      </c>
      <c r="G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s="84" customFormat="1" ht="12" customHeight="1">
      <c r="A80" s="79" t="s">
        <v>28</v>
      </c>
      <c r="B80" s="80">
        <v>174</v>
      </c>
      <c r="C80" s="80">
        <v>10</v>
      </c>
      <c r="D80" s="81">
        <f t="shared" si="6"/>
        <v>184</v>
      </c>
      <c r="E80" s="82"/>
      <c r="F80" s="83">
        <v>10</v>
      </c>
      <c r="G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s="84" customFormat="1" ht="12" customHeight="1">
      <c r="A81" s="79" t="s">
        <v>122</v>
      </c>
      <c r="B81" s="80">
        <v>164</v>
      </c>
      <c r="C81" s="80">
        <v>13</v>
      </c>
      <c r="D81" s="81">
        <f t="shared" si="6"/>
        <v>177</v>
      </c>
      <c r="E81" s="82"/>
      <c r="F81" s="83">
        <v>0</v>
      </c>
      <c r="G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s="84" customFormat="1" ht="12" customHeight="1">
      <c r="A82" s="79" t="s">
        <v>123</v>
      </c>
      <c r="B82" s="80">
        <v>13</v>
      </c>
      <c r="C82" s="80">
        <v>22</v>
      </c>
      <c r="D82" s="81">
        <f t="shared" si="6"/>
        <v>35</v>
      </c>
      <c r="E82" s="82"/>
      <c r="F82" s="83">
        <v>0</v>
      </c>
      <c r="G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s="84" customFormat="1" ht="12" customHeight="1">
      <c r="A83" s="56" t="s">
        <v>124</v>
      </c>
      <c r="B83" s="85">
        <v>83</v>
      </c>
      <c r="C83" s="85">
        <v>75</v>
      </c>
      <c r="D83" s="81">
        <f t="shared" si="6"/>
        <v>158</v>
      </c>
      <c r="E83" s="87"/>
      <c r="F83" s="88">
        <v>9</v>
      </c>
      <c r="G83" s="89"/>
      <c r="I83" s="20"/>
      <c r="J83" s="20"/>
      <c r="K83" s="20"/>
      <c r="L83" s="20"/>
      <c r="M83" s="20"/>
      <c r="N83" s="20"/>
      <c r="O83" s="20"/>
      <c r="P83" s="20"/>
      <c r="Q83" s="20"/>
    </row>
    <row r="84" spans="1:17" s="40" customFormat="1" ht="12.75" customHeight="1">
      <c r="A84" s="39" t="s">
        <v>29</v>
      </c>
      <c r="B84" s="37">
        <f>SUM(B78:B83)</f>
        <v>1189</v>
      </c>
      <c r="C84" s="37">
        <f>SUM(C78:C83)</f>
        <v>181</v>
      </c>
      <c r="D84" s="185">
        <f>SUM(D78:D83)</f>
        <v>1370</v>
      </c>
      <c r="E84" s="31"/>
      <c r="F84" s="29">
        <f>SUM(F78:F83)</f>
        <v>140</v>
      </c>
      <c r="G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s="40" customFormat="1" ht="5.0999999999999996" customHeight="1">
      <c r="A85" s="39"/>
      <c r="B85" s="37"/>
      <c r="C85" s="37"/>
      <c r="D85" s="38"/>
      <c r="E85" s="31"/>
      <c r="F85" s="29"/>
      <c r="G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1:17" s="21" customFormat="1" ht="12" customHeight="1">
      <c r="A86" s="196" t="s">
        <v>57</v>
      </c>
      <c r="B86" s="22"/>
      <c r="C86" s="22"/>
      <c r="D86" s="36"/>
      <c r="E86" s="25"/>
      <c r="F86" s="22"/>
      <c r="G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1:17" s="84" customFormat="1" ht="12" customHeight="1">
      <c r="A87" s="79" t="s">
        <v>125</v>
      </c>
      <c r="B87" s="80">
        <v>103</v>
      </c>
      <c r="C87" s="80">
        <v>1</v>
      </c>
      <c r="D87" s="81">
        <f t="shared" ref="D87:D95" si="7">SUM(B87:C87)</f>
        <v>104</v>
      </c>
      <c r="E87" s="82"/>
      <c r="F87" s="83">
        <v>29</v>
      </c>
      <c r="G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s="84" customFormat="1" ht="12" customHeight="1">
      <c r="A88" s="79" t="s">
        <v>30</v>
      </c>
      <c r="B88" s="80">
        <v>135</v>
      </c>
      <c r="C88" s="80">
        <v>6</v>
      </c>
      <c r="D88" s="81">
        <f t="shared" si="7"/>
        <v>141</v>
      </c>
      <c r="E88" s="82"/>
      <c r="F88" s="83">
        <v>154</v>
      </c>
      <c r="G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s="84" customFormat="1" ht="12" customHeight="1">
      <c r="A89" s="79" t="s">
        <v>31</v>
      </c>
      <c r="B89" s="80">
        <v>878</v>
      </c>
      <c r="C89" s="80">
        <v>10</v>
      </c>
      <c r="D89" s="81">
        <f t="shared" si="7"/>
        <v>888</v>
      </c>
      <c r="E89" s="82"/>
      <c r="F89" s="83">
        <v>247</v>
      </c>
      <c r="G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s="84" customFormat="1" ht="12" customHeight="1">
      <c r="A90" s="79" t="s">
        <v>126</v>
      </c>
      <c r="B90" s="80">
        <v>169</v>
      </c>
      <c r="C90" s="80">
        <v>11</v>
      </c>
      <c r="D90" s="81">
        <f>SUM(B90:C90)</f>
        <v>180</v>
      </c>
      <c r="E90" s="82"/>
      <c r="F90" s="83">
        <v>27</v>
      </c>
      <c r="G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s="84" customFormat="1" ht="12" customHeight="1">
      <c r="A91" s="79" t="s">
        <v>101</v>
      </c>
      <c r="B91" s="80">
        <v>407</v>
      </c>
      <c r="C91" s="80">
        <v>7</v>
      </c>
      <c r="D91" s="81">
        <f t="shared" si="7"/>
        <v>414</v>
      </c>
      <c r="E91" s="82"/>
      <c r="F91" s="83">
        <v>2</v>
      </c>
      <c r="G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s="84" customFormat="1" ht="12" customHeight="1">
      <c r="A92" s="79" t="s">
        <v>103</v>
      </c>
      <c r="B92" s="80">
        <v>91</v>
      </c>
      <c r="C92" s="80">
        <v>3</v>
      </c>
      <c r="D92" s="81">
        <f t="shared" si="7"/>
        <v>94</v>
      </c>
      <c r="E92" s="82"/>
      <c r="F92" s="83">
        <v>0</v>
      </c>
      <c r="G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s="84" customFormat="1" ht="12" customHeight="1">
      <c r="A93" s="79" t="s">
        <v>32</v>
      </c>
      <c r="B93" s="80">
        <v>86</v>
      </c>
      <c r="C93" s="80">
        <v>61</v>
      </c>
      <c r="D93" s="81">
        <f t="shared" si="7"/>
        <v>147</v>
      </c>
      <c r="E93" s="82"/>
      <c r="F93" s="83">
        <v>72</v>
      </c>
      <c r="G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s="84" customFormat="1" ht="12" customHeight="1">
      <c r="A94" s="79" t="s">
        <v>127</v>
      </c>
      <c r="B94" s="80">
        <v>103</v>
      </c>
      <c r="C94" s="80">
        <v>7</v>
      </c>
      <c r="D94" s="81">
        <f t="shared" si="7"/>
        <v>110</v>
      </c>
      <c r="E94" s="82"/>
      <c r="F94" s="83">
        <v>78</v>
      </c>
      <c r="G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s="84" customFormat="1" ht="12" customHeight="1">
      <c r="A95" s="79" t="s">
        <v>33</v>
      </c>
      <c r="B95" s="80">
        <v>162</v>
      </c>
      <c r="C95" s="85">
        <v>31</v>
      </c>
      <c r="D95" s="81">
        <f t="shared" si="7"/>
        <v>193</v>
      </c>
      <c r="E95" s="82"/>
      <c r="F95" s="88">
        <v>113</v>
      </c>
      <c r="G95" s="199"/>
      <c r="I95" s="20"/>
      <c r="J95" s="20"/>
      <c r="K95" s="20"/>
      <c r="L95" s="20"/>
      <c r="M95" s="20"/>
      <c r="N95" s="20"/>
      <c r="O95" s="20"/>
      <c r="P95" s="20"/>
      <c r="Q95" s="20"/>
    </row>
    <row r="96" spans="1:17" s="32" customFormat="1" ht="12.75" customHeight="1">
      <c r="A96" s="200" t="s">
        <v>34</v>
      </c>
      <c r="B96" s="201">
        <f>SUM(B87:B95)</f>
        <v>2134</v>
      </c>
      <c r="C96" s="46">
        <f>SUM(C87:C95)</f>
        <v>137</v>
      </c>
      <c r="D96" s="185">
        <f>SUM(D87:D95)</f>
        <v>2271</v>
      </c>
      <c r="E96" s="202"/>
      <c r="F96" s="47">
        <f>SUM(F87:F95)</f>
        <v>722</v>
      </c>
      <c r="G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1:17" s="21" customFormat="1" ht="5.0999999999999996" customHeight="1">
      <c r="A97" s="41"/>
      <c r="B97" s="42"/>
      <c r="C97" s="42"/>
      <c r="D97" s="45"/>
      <c r="E97" s="25"/>
      <c r="F97" s="22"/>
      <c r="G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s="21" customFormat="1" ht="12" customHeight="1">
      <c r="A98" s="27" t="s">
        <v>35</v>
      </c>
      <c r="B98" s="22"/>
      <c r="C98" s="22"/>
      <c r="D98" s="36"/>
      <c r="E98" s="25"/>
      <c r="F98" s="22"/>
      <c r="G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 s="84" customFormat="1" ht="12" customHeight="1">
      <c r="A99" s="79" t="s">
        <v>4</v>
      </c>
      <c r="B99" s="80">
        <v>40</v>
      </c>
      <c r="C99" s="80">
        <v>14</v>
      </c>
      <c r="D99" s="81">
        <f t="shared" ref="D99:D102" si="8">SUM(B99:C99)</f>
        <v>54</v>
      </c>
      <c r="E99" s="82"/>
      <c r="F99" s="83">
        <v>35</v>
      </c>
      <c r="G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s="84" customFormat="1" ht="12" customHeight="1">
      <c r="A100" s="79" t="s">
        <v>36</v>
      </c>
      <c r="B100" s="80">
        <v>164</v>
      </c>
      <c r="C100" s="80">
        <v>35</v>
      </c>
      <c r="D100" s="81">
        <f t="shared" si="8"/>
        <v>199</v>
      </c>
      <c r="E100" s="82"/>
      <c r="F100" s="83">
        <v>23</v>
      </c>
      <c r="G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s="84" customFormat="1" ht="12" customHeight="1">
      <c r="A101" s="79" t="s">
        <v>37</v>
      </c>
      <c r="B101" s="80">
        <v>798</v>
      </c>
      <c r="C101" s="80">
        <v>61</v>
      </c>
      <c r="D101" s="81">
        <f t="shared" si="8"/>
        <v>859</v>
      </c>
      <c r="E101" s="82"/>
      <c r="F101" s="83">
        <v>47</v>
      </c>
      <c r="G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s="84" customFormat="1" ht="12" customHeight="1">
      <c r="A102" s="56" t="s">
        <v>106</v>
      </c>
      <c r="B102" s="85">
        <v>359</v>
      </c>
      <c r="C102" s="85">
        <v>60</v>
      </c>
      <c r="D102" s="86">
        <f t="shared" si="8"/>
        <v>419</v>
      </c>
      <c r="E102" s="87"/>
      <c r="F102" s="88">
        <v>9</v>
      </c>
      <c r="G102" s="89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s="32" customFormat="1" ht="12.75" customHeight="1">
      <c r="A103" s="27" t="s">
        <v>38</v>
      </c>
      <c r="B103" s="37">
        <f>SUM(B99:B102)</f>
        <v>1361</v>
      </c>
      <c r="C103" s="37">
        <f>SUM(C99:C102)</f>
        <v>170</v>
      </c>
      <c r="D103" s="38">
        <f>SUM(D99:D102)</f>
        <v>1531</v>
      </c>
      <c r="E103" s="31"/>
      <c r="F103" s="29">
        <f>SUM(F99:F102)</f>
        <v>114</v>
      </c>
      <c r="G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s="32" customFormat="1" ht="5.0999999999999996" customHeight="1">
      <c r="A104" s="27"/>
      <c r="B104" s="37"/>
      <c r="C104" s="46"/>
      <c r="D104" s="38"/>
      <c r="E104" s="31"/>
      <c r="F104" s="29"/>
      <c r="G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s="49" customFormat="1" ht="11.25" customHeight="1">
      <c r="A105" s="27" t="s">
        <v>39</v>
      </c>
      <c r="B105" s="22"/>
      <c r="C105" s="105"/>
      <c r="D105" s="36"/>
      <c r="E105" s="25"/>
      <c r="F105" s="48"/>
      <c r="G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s="84" customFormat="1" ht="11.25" customHeight="1">
      <c r="A106" s="79" t="s">
        <v>40</v>
      </c>
      <c r="B106" s="80"/>
      <c r="C106" s="106"/>
      <c r="D106" s="81"/>
      <c r="E106" s="82"/>
      <c r="F106" s="80"/>
      <c r="G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s="84" customFormat="1" ht="11.25" customHeight="1">
      <c r="A107" s="79" t="s">
        <v>41</v>
      </c>
      <c r="B107" s="80"/>
      <c r="C107" s="106"/>
      <c r="D107" s="81"/>
      <c r="E107" s="82"/>
      <c r="F107" s="80"/>
      <c r="G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s="84" customFormat="1" ht="11.25" customHeight="1">
      <c r="A108" s="56" t="s">
        <v>42</v>
      </c>
      <c r="B108" s="85"/>
      <c r="C108" s="107"/>
      <c r="D108" s="86"/>
      <c r="E108" s="87"/>
      <c r="F108" s="85"/>
      <c r="G108" s="89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s="32" customFormat="1" ht="12.75" customHeight="1">
      <c r="A109" s="27" t="s">
        <v>43</v>
      </c>
      <c r="B109" s="96"/>
      <c r="C109" s="108"/>
      <c r="D109" s="98"/>
      <c r="E109" s="28"/>
      <c r="F109" s="96"/>
      <c r="G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17" s="32" customFormat="1" ht="5.0999999999999996" customHeight="1">
      <c r="A110" s="27"/>
      <c r="B110" s="50"/>
      <c r="C110" s="109"/>
      <c r="D110" s="51"/>
      <c r="E110" s="28"/>
      <c r="F110" s="50"/>
      <c r="G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s="84" customFormat="1" ht="12" customHeight="1">
      <c r="A111" s="56" t="s">
        <v>128</v>
      </c>
      <c r="B111" s="85">
        <v>621</v>
      </c>
      <c r="C111" s="181">
        <v>30</v>
      </c>
      <c r="D111" s="86">
        <f>SUM(B111:C111)</f>
        <v>651</v>
      </c>
      <c r="E111" s="87"/>
      <c r="F111" s="85">
        <v>82</v>
      </c>
      <c r="G111" s="89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s="94" customFormat="1" ht="12.75" customHeight="1">
      <c r="A112" s="91" t="s">
        <v>68</v>
      </c>
      <c r="B112" s="92">
        <f>B111+B103+B96+B84</f>
        <v>5305</v>
      </c>
      <c r="C112" s="92">
        <f>C111+C109+C103+C96+C84</f>
        <v>518</v>
      </c>
      <c r="D112" s="38">
        <f>SUM(B112:C112)</f>
        <v>5823</v>
      </c>
      <c r="E112" s="93"/>
      <c r="F112" s="37">
        <f>F109+F103+F96+F84+F111</f>
        <v>1058</v>
      </c>
      <c r="G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21" s="94" customFormat="1" ht="1.5" customHeight="1">
      <c r="A113" s="91"/>
      <c r="B113" s="92"/>
      <c r="C113" s="92"/>
      <c r="D113" s="38"/>
      <c r="E113" s="93"/>
      <c r="F113" s="37"/>
      <c r="G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21" s="21" customFormat="1" ht="15" customHeight="1">
      <c r="A114" s="41"/>
      <c r="B114" s="42"/>
      <c r="C114" s="42"/>
      <c r="D114" s="45"/>
      <c r="E114" s="25"/>
      <c r="F114" s="22"/>
      <c r="G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21" s="12" customFormat="1" ht="24" customHeight="1">
      <c r="A115" s="7" t="s">
        <v>91</v>
      </c>
      <c r="B115" s="8"/>
      <c r="C115" s="8"/>
      <c r="D115" s="9"/>
      <c r="E115" s="10"/>
      <c r="F115" s="11"/>
      <c r="G115"/>
      <c r="I115"/>
      <c r="J115"/>
      <c r="K115"/>
      <c r="L115"/>
      <c r="M115"/>
      <c r="N115"/>
      <c r="O115"/>
      <c r="P115"/>
      <c r="Q115"/>
    </row>
    <row r="116" spans="1:21" s="14" customFormat="1" ht="15" customHeight="1">
      <c r="A116" s="13" t="s">
        <v>97</v>
      </c>
      <c r="D116" s="15"/>
      <c r="E116" s="16"/>
      <c r="G116"/>
      <c r="I116"/>
      <c r="J116"/>
      <c r="K116"/>
      <c r="L116"/>
      <c r="M116"/>
      <c r="N116"/>
      <c r="O116"/>
      <c r="P116"/>
      <c r="Q116"/>
    </row>
    <row r="117" spans="1:21" s="14" customFormat="1" ht="15" customHeight="1">
      <c r="A117" s="13"/>
      <c r="D117" s="15"/>
      <c r="E117" s="16"/>
      <c r="G117"/>
      <c r="I117"/>
      <c r="J117"/>
      <c r="K117"/>
      <c r="L117"/>
      <c r="M117"/>
      <c r="N117"/>
      <c r="O117"/>
      <c r="P117"/>
      <c r="Q117"/>
    </row>
    <row r="118" spans="1:21" s="18" customFormat="1" ht="14.25" customHeight="1">
      <c r="A118" s="19"/>
      <c r="B118" s="204" t="s">
        <v>84</v>
      </c>
      <c r="C118" s="204"/>
      <c r="D118" s="204"/>
      <c r="E118" s="204"/>
      <c r="F118" s="134"/>
      <c r="G118" s="171"/>
      <c r="I118" s="171"/>
      <c r="J118" s="171"/>
      <c r="K118" s="171"/>
      <c r="L118" s="171"/>
      <c r="M118" s="171"/>
      <c r="N118" s="171"/>
      <c r="O118" s="171"/>
      <c r="P118" s="171"/>
      <c r="Q118" s="171"/>
    </row>
    <row r="119" spans="1:21" s="174" customFormat="1" ht="30" customHeight="1" thickBot="1">
      <c r="A119" s="165" t="s">
        <v>74</v>
      </c>
      <c r="B119" s="166" t="s">
        <v>81</v>
      </c>
      <c r="C119" s="184" t="s">
        <v>82</v>
      </c>
      <c r="D119" s="166" t="s">
        <v>83</v>
      </c>
      <c r="E119" s="175" t="s">
        <v>59</v>
      </c>
      <c r="F119" s="176" t="s">
        <v>0</v>
      </c>
      <c r="G119" s="172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</row>
    <row r="120" spans="1:21" s="145" customFormat="1" ht="20.100000000000001" customHeight="1">
      <c r="A120" s="148" t="s">
        <v>44</v>
      </c>
      <c r="B120" s="149"/>
      <c r="C120" s="149"/>
      <c r="D120" s="149"/>
      <c r="E120" s="151"/>
      <c r="F120" s="149"/>
      <c r="G120" s="152"/>
      <c r="I120"/>
      <c r="J120"/>
      <c r="K120"/>
      <c r="L120"/>
      <c r="M120"/>
      <c r="N120"/>
      <c r="O120"/>
      <c r="P120"/>
      <c r="Q120"/>
    </row>
    <row r="121" spans="1:21" s="84" customFormat="1" ht="12" customHeight="1">
      <c r="A121" s="79" t="s">
        <v>45</v>
      </c>
      <c r="B121" s="80"/>
      <c r="C121" s="80"/>
      <c r="D121" s="100"/>
      <c r="E121" s="101">
        <v>634</v>
      </c>
      <c r="F121" s="83">
        <v>0</v>
      </c>
      <c r="G121" s="20"/>
      <c r="I121" s="20"/>
      <c r="J121" s="20"/>
      <c r="K121" s="20"/>
      <c r="L121" s="20"/>
      <c r="M121" s="20"/>
      <c r="N121" s="20"/>
      <c r="O121" s="20"/>
      <c r="P121" s="20"/>
      <c r="Q121" s="20"/>
    </row>
    <row r="122" spans="1:21" s="84" customFormat="1" ht="12" customHeight="1">
      <c r="A122" s="79" t="s">
        <v>46</v>
      </c>
      <c r="B122" s="80"/>
      <c r="C122" s="80"/>
      <c r="D122" s="81"/>
      <c r="E122" s="81">
        <v>0</v>
      </c>
      <c r="F122" s="162">
        <v>41</v>
      </c>
      <c r="G122" s="20"/>
      <c r="I122" s="20"/>
      <c r="J122" s="20"/>
      <c r="K122" s="20"/>
      <c r="L122" s="20"/>
      <c r="M122" s="20"/>
      <c r="N122" s="20"/>
      <c r="O122" s="20"/>
      <c r="P122" s="20"/>
      <c r="Q122" s="20"/>
    </row>
    <row r="123" spans="1:21" s="84" customFormat="1" ht="12" customHeight="1">
      <c r="A123" s="79" t="s">
        <v>58</v>
      </c>
      <c r="B123" s="80"/>
      <c r="C123" s="80"/>
      <c r="D123" s="81"/>
      <c r="E123" s="81">
        <v>0</v>
      </c>
      <c r="F123" s="83">
        <v>1</v>
      </c>
      <c r="G123" s="20"/>
      <c r="I123" s="20"/>
      <c r="J123" s="20"/>
      <c r="K123" s="20"/>
      <c r="L123" s="20"/>
      <c r="M123" s="20"/>
      <c r="N123" s="20"/>
      <c r="O123" s="20"/>
      <c r="P123" s="20"/>
      <c r="Q123" s="20"/>
    </row>
    <row r="124" spans="1:21" s="84" customFormat="1" ht="12" customHeight="1">
      <c r="A124" s="79" t="s">
        <v>47</v>
      </c>
      <c r="B124" s="80"/>
      <c r="C124" s="80"/>
      <c r="D124" s="81"/>
      <c r="E124" s="81">
        <v>0</v>
      </c>
      <c r="F124" s="83">
        <v>36</v>
      </c>
      <c r="G124" s="20"/>
      <c r="I124" s="20"/>
      <c r="J124" s="20"/>
      <c r="K124" s="20"/>
      <c r="L124" s="20"/>
      <c r="M124" s="20"/>
      <c r="N124" s="20"/>
      <c r="O124" s="20"/>
      <c r="P124" s="20"/>
      <c r="Q124" s="20"/>
    </row>
    <row r="125" spans="1:21" s="84" customFormat="1" ht="12" customHeight="1">
      <c r="A125" s="79" t="s">
        <v>48</v>
      </c>
      <c r="B125" s="80"/>
      <c r="C125" s="80"/>
      <c r="D125" s="81"/>
      <c r="E125" s="81">
        <v>0</v>
      </c>
      <c r="F125" s="83">
        <v>21</v>
      </c>
      <c r="G125" s="20"/>
      <c r="I125" s="20"/>
      <c r="J125" s="20"/>
      <c r="K125" s="20"/>
      <c r="L125" s="20"/>
      <c r="M125" s="20"/>
      <c r="N125" s="20"/>
      <c r="O125" s="20"/>
      <c r="P125" s="20"/>
      <c r="Q125" s="20"/>
    </row>
    <row r="126" spans="1:21" s="84" customFormat="1" ht="12" customHeight="1">
      <c r="A126" s="79" t="s">
        <v>49</v>
      </c>
      <c r="B126" s="80"/>
      <c r="C126" s="80"/>
      <c r="D126" s="81"/>
      <c r="E126" s="81">
        <v>0</v>
      </c>
      <c r="F126" s="83">
        <v>7</v>
      </c>
      <c r="G126" s="20"/>
      <c r="I126" s="20"/>
      <c r="J126" s="20"/>
      <c r="K126" s="20"/>
      <c r="L126" s="20"/>
      <c r="M126" s="20"/>
      <c r="N126" s="20"/>
      <c r="O126" s="20"/>
      <c r="P126" s="20"/>
      <c r="Q126" s="20"/>
    </row>
    <row r="127" spans="1:21" s="84" customFormat="1" ht="12" customHeight="1">
      <c r="A127" s="56" t="s">
        <v>50</v>
      </c>
      <c r="B127" s="85"/>
      <c r="C127" s="85"/>
      <c r="D127" s="86"/>
      <c r="E127" s="86">
        <v>0</v>
      </c>
      <c r="F127" s="88">
        <v>24</v>
      </c>
      <c r="G127" s="89"/>
      <c r="I127" s="20"/>
      <c r="J127" s="20"/>
      <c r="K127" s="20"/>
      <c r="L127" s="20"/>
      <c r="M127" s="20"/>
      <c r="N127" s="20"/>
      <c r="O127" s="20"/>
      <c r="P127" s="20"/>
      <c r="Q127" s="20"/>
    </row>
    <row r="128" spans="1:21" s="133" customFormat="1" ht="15" customHeight="1">
      <c r="A128" s="127" t="s">
        <v>51</v>
      </c>
      <c r="B128" s="128"/>
      <c r="C128" s="128"/>
      <c r="D128" s="129"/>
      <c r="E128" s="130">
        <f>SUM(E121:E127)</f>
        <v>634</v>
      </c>
      <c r="F128" s="131">
        <f>SUM(F121:F127)</f>
        <v>130</v>
      </c>
      <c r="G128" s="132"/>
      <c r="I128" s="132"/>
      <c r="J128" s="132"/>
      <c r="K128" s="132"/>
      <c r="L128" s="132"/>
      <c r="M128" s="132"/>
      <c r="N128" s="132"/>
      <c r="O128" s="132"/>
      <c r="P128" s="132"/>
      <c r="Q128" s="132"/>
    </row>
    <row r="129" spans="1:47" s="55" customFormat="1" ht="15" customHeight="1">
      <c r="A129" s="52"/>
      <c r="B129" s="53"/>
      <c r="C129" s="53"/>
      <c r="D129" s="53"/>
      <c r="E129" s="54"/>
      <c r="F129" s="53"/>
      <c r="G129" s="26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47" s="32" customFormat="1" ht="15" customHeight="1">
      <c r="A130" s="27" t="s">
        <v>52</v>
      </c>
      <c r="B130" s="29">
        <f>B128+B112+B74+B55+B43+B32+B22</f>
        <v>25451</v>
      </c>
      <c r="C130" s="29">
        <f>C128+C112+C74+C55+C43+C32+C22</f>
        <v>1264</v>
      </c>
      <c r="D130" s="30">
        <f>D128+D112+D74+D55+D43+D32+D22</f>
        <v>26715</v>
      </c>
      <c r="E130" s="102">
        <f>E128</f>
        <v>634</v>
      </c>
      <c r="F130" s="29">
        <f>F128+F112+F74+F55+F43+F32+F22</f>
        <v>4119</v>
      </c>
      <c r="G130" s="17"/>
      <c r="H130" s="40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47" s="32" customFormat="1" ht="12" hidden="1" customHeight="1">
      <c r="A131" s="27"/>
      <c r="B131" s="29"/>
      <c r="C131" s="29"/>
      <c r="D131" s="30"/>
      <c r="E131" s="31"/>
      <c r="F131" s="29"/>
      <c r="G131" s="17"/>
      <c r="H131" s="40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47" s="32" customFormat="1" ht="12" hidden="1" customHeight="1" outlineLevel="1">
      <c r="A132" s="27"/>
      <c r="B132" s="37"/>
      <c r="C132" s="37"/>
      <c r="D132" s="38"/>
      <c r="E132" s="31"/>
      <c r="F132" s="37"/>
      <c r="G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47" s="32" customFormat="1" ht="16.5" hidden="1" customHeight="1" outlineLevel="1">
      <c r="A133" s="27"/>
      <c r="B133" s="37"/>
      <c r="C133" s="37"/>
      <c r="D133" s="38"/>
      <c r="E133" s="31"/>
      <c r="F133" s="110"/>
      <c r="G133" s="17"/>
      <c r="I133" s="95"/>
      <c r="J133" s="95"/>
      <c r="K133" s="99"/>
      <c r="L133" s="17"/>
      <c r="M133" s="17"/>
      <c r="N133" s="17"/>
      <c r="O133" s="17"/>
      <c r="P133" s="17"/>
      <c r="Q133" s="17"/>
    </row>
    <row r="134" spans="1:47" s="32" customFormat="1" ht="24" customHeight="1" collapsed="1">
      <c r="A134" s="197" t="s">
        <v>94</v>
      </c>
      <c r="B134" s="80"/>
      <c r="C134" s="183"/>
      <c r="D134" s="81">
        <f>SUM(B134:C134)</f>
        <v>0</v>
      </c>
      <c r="E134" s="81">
        <v>0</v>
      </c>
      <c r="F134" s="158">
        <v>24</v>
      </c>
      <c r="G134" s="17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47" s="60" customFormat="1" ht="16.5" customHeight="1">
      <c r="A135" s="195" t="s">
        <v>95</v>
      </c>
      <c r="B135" s="198">
        <v>177</v>
      </c>
      <c r="C135" s="57"/>
      <c r="D135" s="58"/>
      <c r="E135" s="59"/>
      <c r="F135" s="111">
        <v>27</v>
      </c>
      <c r="G135" s="26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47" s="32" customFormat="1" ht="16.5" customHeight="1">
      <c r="A136" s="27" t="s">
        <v>79</v>
      </c>
      <c r="B136" s="103">
        <f>B130+B135</f>
        <v>25628</v>
      </c>
      <c r="C136" s="46">
        <f>(C130+C134)</f>
        <v>1264</v>
      </c>
      <c r="D136" s="164">
        <f>(D130+D134)</f>
        <v>26715</v>
      </c>
      <c r="E136" s="102">
        <f>E130</f>
        <v>634</v>
      </c>
      <c r="F136" s="29">
        <f>SUM(F130,F134,F135)</f>
        <v>4170</v>
      </c>
      <c r="G136" s="17"/>
      <c r="I136" s="104"/>
      <c r="J136" s="17"/>
      <c r="K136" s="17"/>
      <c r="L136" s="17"/>
      <c r="M136" s="17"/>
      <c r="N136" s="17"/>
      <c r="O136" s="17"/>
      <c r="P136" s="17"/>
      <c r="Q136" s="17"/>
    </row>
    <row r="137" spans="1:47" s="32" customFormat="1" ht="16.5" customHeight="1">
      <c r="A137" s="27"/>
      <c r="B137" s="37"/>
      <c r="C137" s="46"/>
      <c r="D137" s="30"/>
      <c r="E137" s="102"/>
      <c r="F137" s="29"/>
      <c r="G137" s="17"/>
      <c r="I137" s="104"/>
      <c r="J137" s="17"/>
      <c r="K137" s="17"/>
      <c r="L137" s="17"/>
      <c r="M137" s="17"/>
      <c r="N137" s="17"/>
      <c r="O137" s="17"/>
      <c r="P137" s="17"/>
      <c r="Q137" s="17"/>
    </row>
    <row r="138" spans="1:47" s="49" customFormat="1" ht="15" customHeight="1">
      <c r="A138" s="61"/>
      <c r="B138" s="48"/>
      <c r="C138" s="48"/>
      <c r="D138" s="97"/>
      <c r="E138" s="62"/>
      <c r="F138" s="48"/>
      <c r="G138" s="17"/>
      <c r="H138" s="55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1:47" s="123" customFormat="1" ht="17.649999999999999" customHeight="1">
      <c r="A139" s="123" t="s">
        <v>60</v>
      </c>
      <c r="AR139" s="124"/>
      <c r="AS139" s="124"/>
      <c r="AT139" s="124"/>
      <c r="AU139" s="124"/>
    </row>
    <row r="140" spans="1:47" s="125" customFormat="1" ht="10.5" customHeight="1">
      <c r="A140" s="125" t="s">
        <v>69</v>
      </c>
      <c r="AR140" s="126"/>
      <c r="AS140" s="126"/>
      <c r="AT140" s="126"/>
      <c r="AU140" s="126"/>
    </row>
    <row r="141" spans="1:47" s="125" customFormat="1" ht="11.1" customHeight="1">
      <c r="A141" s="125" t="s">
        <v>88</v>
      </c>
      <c r="AR141" s="126"/>
      <c r="AS141" s="126"/>
      <c r="AT141" s="126"/>
      <c r="AU141" s="126"/>
    </row>
    <row r="142" spans="1:47" s="125" customFormat="1" ht="11.1" customHeight="1">
      <c r="A142" s="125" t="s">
        <v>89</v>
      </c>
      <c r="AR142" s="126"/>
      <c r="AS142" s="126"/>
      <c r="AT142" s="126"/>
      <c r="AU142" s="126"/>
    </row>
    <row r="143" spans="1:47" s="125" customFormat="1" ht="11.1" customHeight="1">
      <c r="A143" s="125" t="s">
        <v>86</v>
      </c>
      <c r="AR143" s="126"/>
      <c r="AS143" s="126"/>
      <c r="AT143" s="126"/>
      <c r="AU143" s="126"/>
    </row>
    <row r="144" spans="1:47" s="125" customFormat="1" ht="11.1" customHeight="1">
      <c r="A144" s="125" t="s">
        <v>90</v>
      </c>
      <c r="AR144" s="126"/>
      <c r="AS144" s="126"/>
      <c r="AT144" s="126"/>
      <c r="AU144" s="126"/>
    </row>
    <row r="145" spans="1:47" s="125" customFormat="1" ht="11.1" customHeight="1">
      <c r="A145" s="125" t="s">
        <v>87</v>
      </c>
      <c r="AR145" s="126"/>
      <c r="AS145" s="126"/>
      <c r="AT145" s="126"/>
      <c r="AU145" s="126"/>
    </row>
    <row r="146" spans="1:47" s="125" customFormat="1" ht="11.1" customHeight="1">
      <c r="A146" s="125" t="s">
        <v>80</v>
      </c>
      <c r="AR146" s="126"/>
      <c r="AS146" s="126"/>
      <c r="AT146" s="126"/>
      <c r="AU146" s="126"/>
    </row>
    <row r="147" spans="1:47" s="123" customFormat="1" ht="20.100000000000001" customHeight="1">
      <c r="A147" s="123" t="s">
        <v>61</v>
      </c>
      <c r="AR147" s="124"/>
      <c r="AS147" s="124"/>
      <c r="AT147" s="124"/>
      <c r="AU147" s="124"/>
    </row>
    <row r="148" spans="1:47" s="125" customFormat="1" ht="11.1" customHeight="1">
      <c r="A148" s="125" t="s">
        <v>62</v>
      </c>
      <c r="AR148" s="126"/>
      <c r="AS148" s="126"/>
      <c r="AT148" s="126"/>
      <c r="AU148" s="126"/>
    </row>
    <row r="149" spans="1:47" s="123" customFormat="1" ht="20.100000000000001" customHeight="1">
      <c r="A149" s="123" t="s">
        <v>63</v>
      </c>
      <c r="AR149" s="124"/>
      <c r="AS149" s="124"/>
      <c r="AT149" s="124"/>
      <c r="AU149" s="124"/>
    </row>
    <row r="150" spans="1:47" s="125" customFormat="1" ht="11.1" customHeight="1">
      <c r="A150" s="125" t="s">
        <v>64</v>
      </c>
      <c r="AR150" s="126"/>
      <c r="AS150" s="126"/>
      <c r="AT150" s="126"/>
      <c r="AU150" s="126"/>
    </row>
    <row r="151" spans="1:47" s="123" customFormat="1" ht="20.100000000000001" customHeight="1">
      <c r="A151" s="123" t="s">
        <v>65</v>
      </c>
      <c r="AR151" s="124"/>
      <c r="AS151" s="124"/>
      <c r="AT151" s="124"/>
      <c r="AU151" s="124"/>
    </row>
    <row r="152" spans="1:47" s="125" customFormat="1" ht="11.1" customHeight="1">
      <c r="A152" s="125" t="s">
        <v>66</v>
      </c>
      <c r="AR152" s="126"/>
      <c r="AS152" s="126"/>
      <c r="AT152" s="126"/>
      <c r="AU152" s="126"/>
    </row>
    <row r="153" spans="1:47" s="123" customFormat="1" ht="20.100000000000001" customHeight="1">
      <c r="A153" s="157" t="s">
        <v>77</v>
      </c>
      <c r="AR153" s="124"/>
      <c r="AS153" s="124"/>
      <c r="AT153" s="124"/>
      <c r="AU153" s="124"/>
    </row>
    <row r="154" spans="1:47" s="123" customFormat="1" ht="20.100000000000001" customHeight="1">
      <c r="A154" s="123" t="s">
        <v>78</v>
      </c>
      <c r="AR154" s="124"/>
      <c r="AS154" s="124"/>
      <c r="AT154" s="124"/>
      <c r="AU154" s="124"/>
    </row>
    <row r="155" spans="1:47" s="125" customFormat="1" ht="11.1" customHeight="1">
      <c r="AR155" s="126"/>
      <c r="AS155" s="126"/>
      <c r="AT155" s="126"/>
      <c r="AU155" s="126"/>
    </row>
    <row r="156" spans="1:47" s="125" customFormat="1" ht="11.1" customHeight="1">
      <c r="AR156" s="126"/>
      <c r="AS156" s="126"/>
      <c r="AT156" s="126"/>
      <c r="AU156" s="126"/>
    </row>
    <row r="157" spans="1:47" s="125" customFormat="1" ht="11.1" customHeight="1">
      <c r="AR157" s="126"/>
      <c r="AS157" s="126"/>
      <c r="AT157" s="126"/>
      <c r="AU157" s="126"/>
    </row>
    <row r="158" spans="1:47" s="117" customFormat="1" ht="15" customHeight="1">
      <c r="A158" s="159" t="s">
        <v>93</v>
      </c>
      <c r="B158" s="112"/>
      <c r="C158" s="112"/>
      <c r="D158" s="113"/>
      <c r="E158" s="114"/>
      <c r="F158" s="115"/>
      <c r="G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1:47" s="117" customFormat="1" ht="15" customHeight="1">
      <c r="A159" s="159"/>
      <c r="B159" s="112"/>
      <c r="C159" s="112"/>
      <c r="D159" s="113"/>
      <c r="E159" s="114"/>
      <c r="F159" s="115"/>
      <c r="G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1:47" s="122" customFormat="1" ht="15" customHeight="1">
      <c r="A160" s="159" t="s">
        <v>98</v>
      </c>
      <c r="B160" s="118"/>
      <c r="C160" s="118"/>
      <c r="D160" s="119"/>
      <c r="E160" s="120"/>
      <c r="F160" s="121"/>
      <c r="G160" s="20"/>
      <c r="I160" s="20"/>
      <c r="J160" s="20"/>
      <c r="K160" s="20"/>
      <c r="L160" s="20"/>
      <c r="M160" s="20"/>
      <c r="N160" s="20"/>
      <c r="O160" s="20"/>
      <c r="P160" s="20"/>
      <c r="Q160" s="20"/>
    </row>
    <row r="161" spans="1:17" s="69" customFormat="1" ht="11.25">
      <c r="A161" s="64"/>
      <c r="B161" s="65"/>
      <c r="C161" s="65"/>
      <c r="D161" s="66"/>
      <c r="E161" s="67"/>
      <c r="F161" s="68"/>
      <c r="G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1:17" s="21" customFormat="1" ht="11.25">
      <c r="A162" s="63"/>
      <c r="B162" s="42"/>
      <c r="C162" s="42"/>
      <c r="D162" s="45"/>
      <c r="E162" s="25"/>
      <c r="F162" s="22"/>
      <c r="G162" s="17"/>
      <c r="I162" s="17"/>
      <c r="J162" s="17"/>
      <c r="K162" s="17"/>
      <c r="L162" s="17"/>
      <c r="M162" s="17"/>
      <c r="N162" s="17"/>
      <c r="O162" s="17"/>
      <c r="P162" s="17"/>
      <c r="Q162" s="17"/>
    </row>
    <row r="167" spans="1:17" s="71" customFormat="1" ht="13.5">
      <c r="A167" s="70"/>
      <c r="B167" s="70"/>
    </row>
    <row r="168" spans="1:17" s="71" customFormat="1" ht="13.5">
      <c r="A168" s="70"/>
      <c r="B168" s="70"/>
    </row>
    <row r="169" spans="1:17" s="77" customFormat="1">
      <c r="A169" s="72"/>
      <c r="B169" s="73"/>
      <c r="C169" s="73"/>
      <c r="D169" s="74"/>
      <c r="E169" s="75"/>
      <c r="F169" s="76"/>
      <c r="G169"/>
      <c r="I169"/>
      <c r="J169"/>
      <c r="K169"/>
      <c r="L169"/>
      <c r="M169"/>
      <c r="N169"/>
      <c r="O169"/>
      <c r="P169"/>
      <c r="Q169"/>
    </row>
    <row r="170" spans="1:17" s="77" customFormat="1">
      <c r="A170" s="72"/>
      <c r="B170" s="73"/>
      <c r="C170" s="73"/>
      <c r="D170" s="74"/>
      <c r="E170" s="75"/>
      <c r="F170" s="76"/>
      <c r="G170"/>
      <c r="I170"/>
      <c r="J170"/>
      <c r="K170"/>
      <c r="L170"/>
      <c r="M170"/>
      <c r="N170"/>
      <c r="O170"/>
      <c r="P170"/>
      <c r="Q170"/>
    </row>
  </sheetData>
  <sortState xmlns:xlrd2="http://schemas.microsoft.com/office/spreadsheetml/2017/richdata2" ref="A26:AV31">
    <sortCondition ref="A26:A31"/>
  </sortState>
  <mergeCells count="5">
    <mergeCell ref="D62:E62"/>
    <mergeCell ref="B118:E118"/>
    <mergeCell ref="B5:E5"/>
    <mergeCell ref="D6:E6"/>
    <mergeCell ref="B61:E61"/>
  </mergeCells>
  <pageMargins left="0.4" right="0.4" top="0.34" bottom="0.5" header="0.5" footer="0.4"/>
  <pageSetup orientation="portrait" r:id="rId1"/>
  <headerFooter alignWithMargins="0"/>
  <rowBreaks count="2" manualBreakCount="2">
    <brk id="56" max="9" man="1"/>
    <brk id="112" max="9" man="1"/>
  </rowBreaks>
  <ignoredErrors>
    <ignoredError sqref="E1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Departmental Data Majors</vt:lpstr>
      <vt:lpstr>'Departmental Data Majors'!Print_Area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Dobbe, Nadine K [I RES]</dc:creator>
  <cp:lastModifiedBy>Andringa, Chris [I RES]</cp:lastModifiedBy>
  <cp:lastPrinted>2021-01-25T22:44:50Z</cp:lastPrinted>
  <dcterms:created xsi:type="dcterms:W3CDTF">2014-01-21T15:18:41Z</dcterms:created>
  <dcterms:modified xsi:type="dcterms:W3CDTF">2025-06-05T13:34:11Z</dcterms:modified>
</cp:coreProperties>
</file>