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ate1904="1"/>
  <mc:AlternateContent xmlns:mc="http://schemas.openxmlformats.org/markup-compatibility/2006">
    <mc:Choice Requires="x15">
      <x15ac:absPath xmlns:x15ac="http://schemas.microsoft.com/office/spreadsheetml/2010/11/ac" url="H:\IR Staff\Fact Book\Fact Book Pages 2024-25\__Ready to Post\"/>
    </mc:Choice>
  </mc:AlternateContent>
  <xr:revisionPtr revIDLastSave="0" documentId="13_ncr:1_{2C7C11FC-853A-4BFC-A744-4C6024654EB0}" xr6:coauthVersionLast="47" xr6:coauthVersionMax="47" xr10:uidLastSave="{00000000-0000-0000-0000-000000000000}"/>
  <bookViews>
    <workbookView xWindow="30120" yWindow="510" windowWidth="25470" windowHeight="16830" xr2:uid="{00000000-000D-0000-FFFF-FFFF00000000}"/>
  </bookViews>
  <sheets>
    <sheet name="Degrees by Race Ethnicity" sheetId="1" r:id="rId1"/>
    <sheet name="Sheet1" sheetId="2" state="hidden" r:id="rId2"/>
  </sheets>
  <definedNames>
    <definedName name="_xlnm.Print_Area" localSheetId="0">'Degrees by Race Ethnicity'!$A$1:$CX$79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72" i="2" l="1"/>
  <c r="AB71" i="2"/>
  <c r="AB70" i="2"/>
  <c r="AD66" i="2"/>
  <c r="CS60" i="1"/>
  <c r="CS59" i="1"/>
  <c r="CS58" i="1"/>
  <c r="CS57" i="1"/>
  <c r="CS50" i="1" s="1"/>
  <c r="CS56" i="1"/>
  <c r="CT56" i="1" s="1"/>
  <c r="CS55" i="1"/>
  <c r="CT55" i="1" s="1"/>
  <c r="CS54" i="1"/>
  <c r="CT54" i="1" s="1"/>
  <c r="CS53" i="1"/>
  <c r="CT53" i="1" s="1"/>
  <c r="CS52" i="1"/>
  <c r="CT52" i="1" s="1"/>
  <c r="CS51" i="1"/>
  <c r="CT51" i="1" s="1"/>
  <c r="CT49" i="1"/>
  <c r="CT48" i="1"/>
  <c r="CT47" i="1"/>
  <c r="CS46" i="1"/>
  <c r="CT46" i="1" s="1"/>
  <c r="CT45" i="1"/>
  <c r="CT44" i="1"/>
  <c r="CT43" i="1"/>
  <c r="CT42" i="1"/>
  <c r="CT41" i="1"/>
  <c r="CT40" i="1"/>
  <c r="CT38" i="1"/>
  <c r="CT37" i="1"/>
  <c r="CT36" i="1"/>
  <c r="CS35" i="1"/>
  <c r="CT35" i="1" s="1"/>
  <c r="CT34" i="1"/>
  <c r="CT33" i="1"/>
  <c r="CT32" i="1"/>
  <c r="CT31" i="1"/>
  <c r="CT30" i="1"/>
  <c r="CT29" i="1"/>
  <c r="CT27" i="1"/>
  <c r="CT26" i="1"/>
  <c r="CT25" i="1"/>
  <c r="CS24" i="1"/>
  <c r="CT24" i="1" s="1"/>
  <c r="CT23" i="1"/>
  <c r="CT22" i="1"/>
  <c r="CT21" i="1"/>
  <c r="CT20" i="1"/>
  <c r="CT19" i="1"/>
  <c r="CT18" i="1"/>
  <c r="CT16" i="1"/>
  <c r="CT15" i="1"/>
  <c r="CT14" i="1"/>
  <c r="CS13" i="1"/>
  <c r="CT13" i="1" s="1"/>
  <c r="CT12" i="1"/>
  <c r="CT11" i="1"/>
  <c r="CT10" i="1"/>
  <c r="CT9" i="1"/>
  <c r="CT8" i="1"/>
  <c r="CT7" i="1"/>
  <c r="AC66" i="2"/>
  <c r="CT58" i="1" l="1"/>
  <c r="CT57" i="1"/>
  <c r="AA70" i="2"/>
  <c r="AA71" i="2"/>
  <c r="CP60" i="1"/>
  <c r="CP59" i="1"/>
  <c r="CP58" i="1"/>
  <c r="CP56" i="1"/>
  <c r="CP55" i="1"/>
  <c r="CP54" i="1"/>
  <c r="CP53" i="1"/>
  <c r="CP52" i="1"/>
  <c r="CP51" i="1"/>
  <c r="CQ49" i="1"/>
  <c r="CQ48" i="1"/>
  <c r="CQ47" i="1"/>
  <c r="CP46" i="1"/>
  <c r="CQ46" i="1" s="1"/>
  <c r="CQ45" i="1"/>
  <c r="CQ44" i="1"/>
  <c r="CQ43" i="1"/>
  <c r="CQ42" i="1"/>
  <c r="CQ41" i="1"/>
  <c r="CQ40" i="1"/>
  <c r="CQ38" i="1"/>
  <c r="CQ37" i="1"/>
  <c r="CQ36" i="1"/>
  <c r="CP35" i="1"/>
  <c r="CQ35" i="1" s="1"/>
  <c r="CQ34" i="1"/>
  <c r="CQ33" i="1"/>
  <c r="CQ32" i="1"/>
  <c r="CQ31" i="1"/>
  <c r="CQ30" i="1"/>
  <c r="CQ29" i="1"/>
  <c r="CQ27" i="1"/>
  <c r="CQ26" i="1"/>
  <c r="CQ25" i="1"/>
  <c r="CP24" i="1"/>
  <c r="CQ24" i="1" s="1"/>
  <c r="CQ23" i="1"/>
  <c r="CQ22" i="1"/>
  <c r="CQ21" i="1"/>
  <c r="CQ20" i="1"/>
  <c r="CQ19" i="1"/>
  <c r="CQ18" i="1"/>
  <c r="CQ16" i="1"/>
  <c r="CQ15" i="1"/>
  <c r="CQ14" i="1"/>
  <c r="CP13" i="1"/>
  <c r="CQ13" i="1" s="1"/>
  <c r="CQ12" i="1"/>
  <c r="CQ11" i="1"/>
  <c r="CQ10" i="1"/>
  <c r="CQ9" i="1"/>
  <c r="CQ8" i="1"/>
  <c r="CQ7" i="1"/>
  <c r="AA72" i="2" l="1"/>
  <c r="CP57" i="1"/>
  <c r="CP50" i="1" s="1"/>
  <c r="CQ52" i="1" s="1"/>
  <c r="Z71" i="2"/>
  <c r="Z72" i="2" s="1"/>
  <c r="Z70" i="2"/>
  <c r="AB66" i="2"/>
  <c r="CQ51" i="1" l="1"/>
  <c r="CQ57" i="1"/>
  <c r="CQ58" i="1"/>
  <c r="CQ55" i="1"/>
  <c r="CQ54" i="1"/>
  <c r="CQ56" i="1"/>
  <c r="CQ53" i="1"/>
  <c r="CV60" i="1"/>
  <c r="CV59" i="1"/>
  <c r="CV58" i="1"/>
  <c r="CV56" i="1"/>
  <c r="CV55" i="1"/>
  <c r="CV54" i="1"/>
  <c r="CV53" i="1"/>
  <c r="CV52" i="1"/>
  <c r="CV51" i="1"/>
  <c r="CW49" i="1"/>
  <c r="CW48" i="1"/>
  <c r="CW47" i="1"/>
  <c r="CV46" i="1"/>
  <c r="CW46" i="1" s="1"/>
  <c r="CW45" i="1"/>
  <c r="CW44" i="1"/>
  <c r="CW43" i="1"/>
  <c r="CW42" i="1"/>
  <c r="CW41" i="1"/>
  <c r="CW40" i="1"/>
  <c r="CW38" i="1"/>
  <c r="CW37" i="1"/>
  <c r="CW36" i="1"/>
  <c r="CV35" i="1"/>
  <c r="CW35" i="1" s="1"/>
  <c r="CW34" i="1"/>
  <c r="CW33" i="1"/>
  <c r="CW32" i="1"/>
  <c r="CW31" i="1"/>
  <c r="CW30" i="1"/>
  <c r="CW29" i="1"/>
  <c r="CW27" i="1"/>
  <c r="CW26" i="1"/>
  <c r="CW25" i="1"/>
  <c r="CV24" i="1"/>
  <c r="CW24" i="1" s="1"/>
  <c r="CW23" i="1"/>
  <c r="CW22" i="1"/>
  <c r="CW21" i="1"/>
  <c r="CW20" i="1"/>
  <c r="CW19" i="1"/>
  <c r="CW18" i="1"/>
  <c r="CW16" i="1"/>
  <c r="CW15" i="1"/>
  <c r="CW14" i="1"/>
  <c r="CV13" i="1"/>
  <c r="CW13" i="1" s="1"/>
  <c r="CW12" i="1"/>
  <c r="CW11" i="1"/>
  <c r="CW10" i="1"/>
  <c r="CW9" i="1"/>
  <c r="CW8" i="1"/>
  <c r="CW7" i="1"/>
  <c r="CV57" i="1" l="1"/>
  <c r="CV50" i="1" s="1"/>
  <c r="CW54" i="1" s="1"/>
  <c r="Y71" i="2"/>
  <c r="Y70" i="2"/>
  <c r="X70" i="2"/>
  <c r="AA66" i="2"/>
  <c r="Y72" i="2" l="1"/>
  <c r="CW52" i="1"/>
  <c r="CW53" i="1"/>
  <c r="CW51" i="1"/>
  <c r="CW58" i="1"/>
  <c r="CW56" i="1"/>
  <c r="CW55" i="1"/>
  <c r="CW57" i="1"/>
  <c r="CK40" i="1"/>
  <c r="CM35" i="1"/>
  <c r="CM46" i="1"/>
  <c r="CM51" i="1"/>
  <c r="CM52" i="1"/>
  <c r="CM53" i="1"/>
  <c r="CM54" i="1"/>
  <c r="CM55" i="1"/>
  <c r="CM56" i="1"/>
  <c r="CM58" i="1"/>
  <c r="CM59" i="1"/>
  <c r="CM60" i="1"/>
  <c r="CJ60" i="1"/>
  <c r="CJ59" i="1"/>
  <c r="CJ58" i="1"/>
  <c r="CJ56" i="1"/>
  <c r="CJ55" i="1"/>
  <c r="CJ54" i="1"/>
  <c r="CJ53" i="1"/>
  <c r="CJ52" i="1"/>
  <c r="CJ51" i="1"/>
  <c r="CK49" i="1"/>
  <c r="CK48" i="1"/>
  <c r="CK47" i="1"/>
  <c r="CJ46" i="1"/>
  <c r="CK46" i="1" s="1"/>
  <c r="CK45" i="1"/>
  <c r="CK44" i="1"/>
  <c r="CK43" i="1"/>
  <c r="CK42" i="1"/>
  <c r="CK41" i="1"/>
  <c r="CK38" i="1"/>
  <c r="CK37" i="1"/>
  <c r="CK36" i="1"/>
  <c r="CJ35" i="1"/>
  <c r="CK35" i="1" s="1"/>
  <c r="CK34" i="1"/>
  <c r="CK33" i="1"/>
  <c r="CK32" i="1"/>
  <c r="CK31" i="1"/>
  <c r="CK30" i="1"/>
  <c r="CK29" i="1"/>
  <c r="CK27" i="1"/>
  <c r="CK26" i="1"/>
  <c r="CK25" i="1"/>
  <c r="CJ24" i="1"/>
  <c r="CK24" i="1" s="1"/>
  <c r="CK23" i="1"/>
  <c r="CK22" i="1"/>
  <c r="CK21" i="1"/>
  <c r="CK20" i="1"/>
  <c r="CK19" i="1"/>
  <c r="CK18" i="1"/>
  <c r="CK16" i="1"/>
  <c r="CK15" i="1"/>
  <c r="CK14" i="1"/>
  <c r="CJ13" i="1"/>
  <c r="CK13" i="1" s="1"/>
  <c r="CK12" i="1"/>
  <c r="CK11" i="1"/>
  <c r="CK10" i="1"/>
  <c r="CK9" i="1"/>
  <c r="CK8" i="1"/>
  <c r="CK7" i="1"/>
  <c r="Z66" i="2"/>
  <c r="X71" i="2"/>
  <c r="X72" i="2" s="1"/>
  <c r="CJ57" i="1" l="1"/>
  <c r="CJ50" i="1" s="1"/>
  <c r="CK53" i="1" s="1"/>
  <c r="CM57" i="1"/>
  <c r="CM50" i="1" s="1"/>
  <c r="CG60" i="1"/>
  <c r="CG59" i="1"/>
  <c r="CG58" i="1"/>
  <c r="CG56" i="1"/>
  <c r="CG55" i="1"/>
  <c r="CG54" i="1"/>
  <c r="CG53" i="1"/>
  <c r="CG52" i="1"/>
  <c r="CG51" i="1"/>
  <c r="CH49" i="1"/>
  <c r="CH48" i="1"/>
  <c r="CH47" i="1"/>
  <c r="CG46" i="1"/>
  <c r="CH46" i="1" s="1"/>
  <c r="CH45" i="1"/>
  <c r="CH44" i="1"/>
  <c r="CH43" i="1"/>
  <c r="CH42" i="1"/>
  <c r="CH41" i="1"/>
  <c r="CH40" i="1"/>
  <c r="CH38" i="1"/>
  <c r="CH37" i="1"/>
  <c r="CH36" i="1"/>
  <c r="CG35" i="1"/>
  <c r="CH35" i="1" s="1"/>
  <c r="CH34" i="1"/>
  <c r="CH33" i="1"/>
  <c r="CH32" i="1"/>
  <c r="CH31" i="1"/>
  <c r="CH30" i="1"/>
  <c r="CH29" i="1"/>
  <c r="CH27" i="1"/>
  <c r="CH26" i="1"/>
  <c r="CH25" i="1"/>
  <c r="CG24" i="1"/>
  <c r="CH24" i="1" s="1"/>
  <c r="CH23" i="1"/>
  <c r="CH22" i="1"/>
  <c r="CH21" i="1"/>
  <c r="CH20" i="1"/>
  <c r="CH19" i="1"/>
  <c r="CH18" i="1"/>
  <c r="CH16" i="1"/>
  <c r="CH15" i="1"/>
  <c r="CH14" i="1"/>
  <c r="CG13" i="1"/>
  <c r="CH13" i="1" s="1"/>
  <c r="CH12" i="1"/>
  <c r="CH11" i="1"/>
  <c r="CH10" i="1"/>
  <c r="CH9" i="1"/>
  <c r="CH8" i="1"/>
  <c r="CH7" i="1"/>
  <c r="CT59" i="1" l="1"/>
  <c r="CT60" i="1"/>
  <c r="CQ59" i="1"/>
  <c r="CQ60" i="1"/>
  <c r="CW59" i="1"/>
  <c r="CW60" i="1"/>
  <c r="CK51" i="1"/>
  <c r="CK55" i="1"/>
  <c r="CK52" i="1"/>
  <c r="CK56" i="1"/>
  <c r="CK58" i="1"/>
  <c r="CK54" i="1"/>
  <c r="CK57" i="1"/>
  <c r="CG57" i="1"/>
  <c r="W71" i="2"/>
  <c r="W70" i="2"/>
  <c r="V70" i="2"/>
  <c r="U70" i="2"/>
  <c r="Y66" i="2"/>
  <c r="CM24" i="1"/>
  <c r="CN11" i="1"/>
  <c r="CN16" i="1"/>
  <c r="CM13" i="1"/>
  <c r="W72" i="2" l="1"/>
  <c r="CG50" i="1"/>
  <c r="V71" i="2"/>
  <c r="V72" i="2" s="1"/>
  <c r="V43" i="2"/>
  <c r="V32" i="2"/>
  <c r="V21" i="2"/>
  <c r="V10" i="2"/>
  <c r="CD60" i="1"/>
  <c r="CD59" i="1"/>
  <c r="CD58" i="1"/>
  <c r="CD56" i="1"/>
  <c r="CD55" i="1"/>
  <c r="CD54" i="1"/>
  <c r="CD53" i="1"/>
  <c r="CD52" i="1"/>
  <c r="CD51" i="1"/>
  <c r="CE49" i="1"/>
  <c r="CE48" i="1"/>
  <c r="CE47" i="1"/>
  <c r="CD46" i="1"/>
  <c r="CE46" i="1" s="1"/>
  <c r="CE45" i="1"/>
  <c r="CE44" i="1"/>
  <c r="CE43" i="1"/>
  <c r="CE42" i="1"/>
  <c r="CE41" i="1"/>
  <c r="CE40" i="1"/>
  <c r="CE38" i="1"/>
  <c r="CE37" i="1"/>
  <c r="CE36" i="1"/>
  <c r="CD35" i="1"/>
  <c r="CE35" i="1" s="1"/>
  <c r="CE34" i="1"/>
  <c r="CE33" i="1"/>
  <c r="CE32" i="1"/>
  <c r="CE31" i="1"/>
  <c r="CE30" i="1"/>
  <c r="CE29" i="1"/>
  <c r="CE27" i="1"/>
  <c r="CE26" i="1"/>
  <c r="CE25" i="1"/>
  <c r="CD24" i="1"/>
  <c r="CE24" i="1" s="1"/>
  <c r="CE23" i="1"/>
  <c r="CE22" i="1"/>
  <c r="CE21" i="1"/>
  <c r="CE20" i="1"/>
  <c r="CE19" i="1"/>
  <c r="CE18" i="1"/>
  <c r="CE16" i="1"/>
  <c r="CE15" i="1"/>
  <c r="CE14" i="1"/>
  <c r="CD13" i="1"/>
  <c r="CE13" i="1" s="1"/>
  <c r="CE12" i="1"/>
  <c r="CE11" i="1"/>
  <c r="CE10" i="1"/>
  <c r="CE9" i="1"/>
  <c r="CE8" i="1"/>
  <c r="CE7" i="1"/>
  <c r="CH53" i="1" l="1"/>
  <c r="CH55" i="1"/>
  <c r="CH58" i="1"/>
  <c r="CH51" i="1"/>
  <c r="CH54" i="1"/>
  <c r="CH56" i="1"/>
  <c r="CH52" i="1"/>
  <c r="CH57" i="1"/>
  <c r="CD57" i="1"/>
  <c r="CN15" i="1"/>
  <c r="CN10" i="1"/>
  <c r="CN9" i="1"/>
  <c r="CN8" i="1"/>
  <c r="CN7" i="1"/>
  <c r="CD50" i="1" l="1"/>
  <c r="CE57" i="1" s="1"/>
  <c r="X66" i="2"/>
  <c r="CA60" i="1"/>
  <c r="CA59" i="1"/>
  <c r="CA58" i="1"/>
  <c r="CA56" i="1"/>
  <c r="CA55" i="1"/>
  <c r="CA54" i="1"/>
  <c r="CA53" i="1"/>
  <c r="CA52" i="1"/>
  <c r="CA51" i="1"/>
  <c r="CB49" i="1"/>
  <c r="CB48" i="1"/>
  <c r="CB47" i="1"/>
  <c r="CA46" i="1"/>
  <c r="CB46" i="1" s="1"/>
  <c r="CB45" i="1"/>
  <c r="CB44" i="1"/>
  <c r="CB43" i="1"/>
  <c r="CB42" i="1"/>
  <c r="CB41" i="1"/>
  <c r="CB40" i="1"/>
  <c r="CB38" i="1"/>
  <c r="CB37" i="1"/>
  <c r="CB36" i="1"/>
  <c r="CA35" i="1"/>
  <c r="CB35" i="1" s="1"/>
  <c r="CB34" i="1"/>
  <c r="CB33" i="1"/>
  <c r="CB32" i="1"/>
  <c r="CB31" i="1"/>
  <c r="CB30" i="1"/>
  <c r="CB29" i="1"/>
  <c r="CB27" i="1"/>
  <c r="CB26" i="1"/>
  <c r="CB25" i="1"/>
  <c r="CA24" i="1"/>
  <c r="CB24" i="1" s="1"/>
  <c r="CB23" i="1"/>
  <c r="CB22" i="1"/>
  <c r="CB21" i="1"/>
  <c r="CB20" i="1"/>
  <c r="CB19" i="1"/>
  <c r="CB18" i="1"/>
  <c r="CB16" i="1"/>
  <c r="CB15" i="1"/>
  <c r="CB14" i="1"/>
  <c r="CA13" i="1"/>
  <c r="CB13" i="1" s="1"/>
  <c r="CB12" i="1"/>
  <c r="CB11" i="1"/>
  <c r="CB10" i="1"/>
  <c r="CB9" i="1"/>
  <c r="CB8" i="1"/>
  <c r="CB7" i="1"/>
  <c r="CE56" i="1" l="1"/>
  <c r="CE52" i="1"/>
  <c r="CE58" i="1"/>
  <c r="CE53" i="1"/>
  <c r="CE54" i="1"/>
  <c r="CE55" i="1"/>
  <c r="CE51" i="1"/>
  <c r="CA57" i="1"/>
  <c r="U71" i="2"/>
  <c r="T71" i="2"/>
  <c r="T70" i="2"/>
  <c r="W66" i="2"/>
  <c r="BX60" i="1"/>
  <c r="BX59" i="1"/>
  <c r="BX58" i="1"/>
  <c r="BX56" i="1"/>
  <c r="BX55" i="1"/>
  <c r="BX54" i="1"/>
  <c r="BX53" i="1"/>
  <c r="BX52" i="1"/>
  <c r="BX51" i="1"/>
  <c r="BY49" i="1"/>
  <c r="BY48" i="1"/>
  <c r="BY47" i="1"/>
  <c r="BX46" i="1"/>
  <c r="BY46" i="1" s="1"/>
  <c r="BY45" i="1"/>
  <c r="BY44" i="1"/>
  <c r="BY43" i="1"/>
  <c r="BY42" i="1"/>
  <c r="BY41" i="1"/>
  <c r="BY40" i="1"/>
  <c r="BY38" i="1"/>
  <c r="BY37" i="1"/>
  <c r="BY36" i="1"/>
  <c r="BX35" i="1"/>
  <c r="BY35" i="1" s="1"/>
  <c r="BY34" i="1"/>
  <c r="BY33" i="1"/>
  <c r="BY32" i="1"/>
  <c r="BY31" i="1"/>
  <c r="BY30" i="1"/>
  <c r="BY29" i="1"/>
  <c r="BY27" i="1"/>
  <c r="BY26" i="1"/>
  <c r="BY25" i="1"/>
  <c r="BX24" i="1"/>
  <c r="BY24" i="1" s="1"/>
  <c r="BY23" i="1"/>
  <c r="BY22" i="1"/>
  <c r="BY21" i="1"/>
  <c r="BY20" i="1"/>
  <c r="BY19" i="1"/>
  <c r="BY18" i="1"/>
  <c r="BY16" i="1"/>
  <c r="BY15" i="1"/>
  <c r="BY14" i="1"/>
  <c r="BX13" i="1"/>
  <c r="BY13" i="1" s="1"/>
  <c r="BY12" i="1"/>
  <c r="BY11" i="1"/>
  <c r="BY10" i="1"/>
  <c r="BY9" i="1"/>
  <c r="BY8" i="1"/>
  <c r="BY7" i="1"/>
  <c r="CA50" i="1" l="1"/>
  <c r="U72" i="2"/>
  <c r="BX57" i="1"/>
  <c r="T72" i="2"/>
  <c r="V66" i="2"/>
  <c r="V57" i="2"/>
  <c r="V56" i="2"/>
  <c r="V53" i="2"/>
  <c r="V52" i="2"/>
  <c r="V51" i="2"/>
  <c r="V50" i="2"/>
  <c r="V49" i="2"/>
  <c r="V48" i="2"/>
  <c r="BU60" i="1"/>
  <c r="BU59" i="1"/>
  <c r="BU56" i="1"/>
  <c r="BU55" i="1"/>
  <c r="BU54" i="1"/>
  <c r="BU53" i="1"/>
  <c r="BU52" i="1"/>
  <c r="BU51" i="1"/>
  <c r="BV49" i="1"/>
  <c r="BV48" i="1"/>
  <c r="BU46" i="1"/>
  <c r="BU47" i="1" s="1"/>
  <c r="BV47" i="1" s="1"/>
  <c r="BV45" i="1"/>
  <c r="BV44" i="1"/>
  <c r="BV43" i="1"/>
  <c r="BV42" i="1"/>
  <c r="BV41" i="1"/>
  <c r="BV40" i="1"/>
  <c r="BV38" i="1"/>
  <c r="BV37" i="1"/>
  <c r="BU35" i="1"/>
  <c r="BV35" i="1" s="1"/>
  <c r="BV34" i="1"/>
  <c r="BV33" i="1"/>
  <c r="BV32" i="1"/>
  <c r="BV31" i="1"/>
  <c r="BV30" i="1"/>
  <c r="BV29" i="1"/>
  <c r="BV27" i="1"/>
  <c r="BV26" i="1"/>
  <c r="BU24" i="1"/>
  <c r="BU25" i="1" s="1"/>
  <c r="BV25" i="1" s="1"/>
  <c r="BV23" i="1"/>
  <c r="BV22" i="1"/>
  <c r="BV21" i="1"/>
  <c r="BV20" i="1"/>
  <c r="BV19" i="1"/>
  <c r="BV18" i="1"/>
  <c r="BV16" i="1"/>
  <c r="BV15" i="1"/>
  <c r="BU13" i="1"/>
  <c r="BV13" i="1" s="1"/>
  <c r="BV12" i="1"/>
  <c r="BV11" i="1"/>
  <c r="BV10" i="1"/>
  <c r="BV9" i="1"/>
  <c r="BV8" i="1"/>
  <c r="BV7" i="1"/>
  <c r="CB55" i="1" l="1"/>
  <c r="CB53" i="1"/>
  <c r="CB52" i="1"/>
  <c r="CB58" i="1"/>
  <c r="CB56" i="1"/>
  <c r="CB54" i="1"/>
  <c r="CB51" i="1"/>
  <c r="CB57" i="1"/>
  <c r="V54" i="2"/>
  <c r="BX50" i="1"/>
  <c r="BY57" i="1" s="1"/>
  <c r="BU14" i="1"/>
  <c r="BV14" i="1" s="1"/>
  <c r="BU36" i="1"/>
  <c r="BV36" i="1" s="1"/>
  <c r="BU57" i="1"/>
  <c r="V55" i="2"/>
  <c r="BV24" i="1"/>
  <c r="BV46" i="1"/>
  <c r="S71" i="2"/>
  <c r="CN23" i="1"/>
  <c r="CN26" i="1"/>
  <c r="CN27" i="1"/>
  <c r="V47" i="2" l="1"/>
  <c r="BU58" i="1"/>
  <c r="BU50" i="1" s="1"/>
  <c r="BV55" i="1" s="1"/>
  <c r="BY51" i="1"/>
  <c r="BY58" i="1"/>
  <c r="BY52" i="1"/>
  <c r="BY54" i="1"/>
  <c r="BY56" i="1"/>
  <c r="BY55" i="1"/>
  <c r="BY53" i="1"/>
  <c r="BV54" i="1"/>
  <c r="S70" i="2"/>
  <c r="S72" i="2" s="1"/>
  <c r="U66" i="2"/>
  <c r="U57" i="2"/>
  <c r="U56" i="2"/>
  <c r="U53" i="2"/>
  <c r="U52" i="2"/>
  <c r="U51" i="2"/>
  <c r="U50" i="2"/>
  <c r="U49" i="2"/>
  <c r="U48" i="2"/>
  <c r="U43" i="2"/>
  <c r="U44" i="2" s="1"/>
  <c r="U32" i="2"/>
  <c r="U33" i="2" s="1"/>
  <c r="U21" i="2"/>
  <c r="U22" i="2" s="1"/>
  <c r="U10" i="2"/>
  <c r="U11" i="2" s="1"/>
  <c r="BR60" i="1"/>
  <c r="BR59" i="1"/>
  <c r="BR56" i="1"/>
  <c r="BR55" i="1"/>
  <c r="BR54" i="1"/>
  <c r="BR53" i="1"/>
  <c r="BR52" i="1"/>
  <c r="BR51" i="1"/>
  <c r="BS49" i="1"/>
  <c r="BS48" i="1"/>
  <c r="BR46" i="1"/>
  <c r="BS45" i="1"/>
  <c r="BS44" i="1"/>
  <c r="BS43" i="1"/>
  <c r="BS42" i="1"/>
  <c r="BS41" i="1"/>
  <c r="BS40" i="1"/>
  <c r="BS38" i="1"/>
  <c r="BS37" i="1"/>
  <c r="BR35" i="1"/>
  <c r="BR36" i="1" s="1"/>
  <c r="BS36" i="1" s="1"/>
  <c r="BS34" i="1"/>
  <c r="BS33" i="1"/>
  <c r="BS32" i="1"/>
  <c r="BS31" i="1"/>
  <c r="BS30" i="1"/>
  <c r="BS29" i="1"/>
  <c r="BS27" i="1"/>
  <c r="BS26" i="1"/>
  <c r="BR24" i="1"/>
  <c r="BR25" i="1" s="1"/>
  <c r="BS25" i="1" s="1"/>
  <c r="BS23" i="1"/>
  <c r="BS22" i="1"/>
  <c r="BS21" i="1"/>
  <c r="BS20" i="1"/>
  <c r="BS19" i="1"/>
  <c r="BS18" i="1"/>
  <c r="BS16" i="1"/>
  <c r="BS15" i="1"/>
  <c r="BR13" i="1"/>
  <c r="BR14" i="1" s="1"/>
  <c r="BS12" i="1"/>
  <c r="BS11" i="1"/>
  <c r="BS10" i="1"/>
  <c r="BS9" i="1"/>
  <c r="BS8" i="1"/>
  <c r="BS7" i="1"/>
  <c r="R71" i="2"/>
  <c r="BP49" i="1"/>
  <c r="BM49" i="1"/>
  <c r="BJ49" i="1"/>
  <c r="BG49" i="1"/>
  <c r="CN49" i="1"/>
  <c r="BP48" i="1"/>
  <c r="BM48" i="1"/>
  <c r="BJ48" i="1"/>
  <c r="BG48" i="1"/>
  <c r="CN38" i="1"/>
  <c r="BP38" i="1"/>
  <c r="BM38" i="1"/>
  <c r="BJ38" i="1"/>
  <c r="BG38" i="1"/>
  <c r="CN37" i="1"/>
  <c r="BP37" i="1"/>
  <c r="BM37" i="1"/>
  <c r="BJ37" i="1"/>
  <c r="BG37" i="1"/>
  <c r="BP27" i="1"/>
  <c r="BM27" i="1"/>
  <c r="BJ27" i="1"/>
  <c r="BG27" i="1"/>
  <c r="BP26" i="1"/>
  <c r="BM26" i="1"/>
  <c r="BJ26" i="1"/>
  <c r="BG26" i="1"/>
  <c r="BF60" i="1"/>
  <c r="BI60" i="1"/>
  <c r="BL60" i="1"/>
  <c r="BO60" i="1"/>
  <c r="BP16" i="1"/>
  <c r="BM16" i="1"/>
  <c r="BJ16" i="1"/>
  <c r="BG16" i="1"/>
  <c r="BP15" i="1"/>
  <c r="BM15" i="1"/>
  <c r="BJ15" i="1"/>
  <c r="BG15" i="1"/>
  <c r="CN48" i="1"/>
  <c r="R70" i="2"/>
  <c r="T66" i="2"/>
  <c r="Q71" i="2"/>
  <c r="Q70" i="2"/>
  <c r="S66" i="2"/>
  <c r="CN13" i="1"/>
  <c r="BO59" i="1"/>
  <c r="BO56" i="1"/>
  <c r="BO55" i="1"/>
  <c r="BO54" i="1"/>
  <c r="BO53" i="1"/>
  <c r="BO52" i="1"/>
  <c r="BO51" i="1"/>
  <c r="BO46" i="1"/>
  <c r="BP46" i="1" s="1"/>
  <c r="BP45" i="1"/>
  <c r="BP44" i="1"/>
  <c r="BP43" i="1"/>
  <c r="BP42" i="1"/>
  <c r="BP41" i="1"/>
  <c r="BP40" i="1"/>
  <c r="BO35" i="1"/>
  <c r="BO36" i="1" s="1"/>
  <c r="BP36" i="1" s="1"/>
  <c r="BP34" i="1"/>
  <c r="BP33" i="1"/>
  <c r="BP32" i="1"/>
  <c r="BP31" i="1"/>
  <c r="BP30" i="1"/>
  <c r="BP29" i="1"/>
  <c r="BO24" i="1"/>
  <c r="BP24" i="1" s="1"/>
  <c r="BP23" i="1"/>
  <c r="BP22" i="1"/>
  <c r="BP21" i="1"/>
  <c r="BP20" i="1"/>
  <c r="BP19" i="1"/>
  <c r="BP18" i="1"/>
  <c r="BO13" i="1"/>
  <c r="BP12" i="1"/>
  <c r="BP11" i="1"/>
  <c r="BP10" i="1"/>
  <c r="BP9" i="1"/>
  <c r="BP8" i="1"/>
  <c r="BP7" i="1"/>
  <c r="G70" i="2"/>
  <c r="F70" i="2"/>
  <c r="H70" i="2"/>
  <c r="I70" i="2"/>
  <c r="J70" i="2"/>
  <c r="K70" i="2"/>
  <c r="L70" i="2"/>
  <c r="M70" i="2"/>
  <c r="N70" i="2"/>
  <c r="O70" i="2"/>
  <c r="O72" i="2" s="1"/>
  <c r="P70" i="2"/>
  <c r="F71" i="2"/>
  <c r="G71" i="2"/>
  <c r="H71" i="2"/>
  <c r="I71" i="2"/>
  <c r="I72" i="2" s="1"/>
  <c r="J71" i="2"/>
  <c r="K71" i="2"/>
  <c r="K72" i="2" s="1"/>
  <c r="L71" i="2"/>
  <c r="M71" i="2"/>
  <c r="N71" i="2"/>
  <c r="O71" i="2"/>
  <c r="P71" i="2"/>
  <c r="E71" i="2"/>
  <c r="E70" i="2"/>
  <c r="D71" i="2"/>
  <c r="D72" i="2" s="1"/>
  <c r="D70" i="2"/>
  <c r="E66" i="2"/>
  <c r="F66" i="2"/>
  <c r="G66" i="2"/>
  <c r="H66" i="2"/>
  <c r="I66" i="2"/>
  <c r="J66" i="2"/>
  <c r="K66" i="2"/>
  <c r="L66" i="2"/>
  <c r="M66" i="2"/>
  <c r="N66" i="2"/>
  <c r="O66" i="2"/>
  <c r="P66" i="2"/>
  <c r="Q66" i="2"/>
  <c r="R66" i="2"/>
  <c r="D66" i="2"/>
  <c r="BL59" i="1"/>
  <c r="BL56" i="1"/>
  <c r="BL55" i="1"/>
  <c r="BL54" i="1"/>
  <c r="BL53" i="1"/>
  <c r="BL52" i="1"/>
  <c r="BL51" i="1"/>
  <c r="BL46" i="1"/>
  <c r="BL47" i="1" s="1"/>
  <c r="BM47" i="1" s="1"/>
  <c r="BM45" i="1"/>
  <c r="BM44" i="1"/>
  <c r="BM43" i="1"/>
  <c r="BM42" i="1"/>
  <c r="BM41" i="1"/>
  <c r="BM40" i="1"/>
  <c r="BL35" i="1"/>
  <c r="BL36" i="1" s="1"/>
  <c r="BM36" i="1" s="1"/>
  <c r="BM34" i="1"/>
  <c r="BM33" i="1"/>
  <c r="BM32" i="1"/>
  <c r="BM31" i="1"/>
  <c r="BM30" i="1"/>
  <c r="BM29" i="1"/>
  <c r="BL24" i="1"/>
  <c r="BL25" i="1" s="1"/>
  <c r="BM25" i="1" s="1"/>
  <c r="BM23" i="1"/>
  <c r="BM22" i="1"/>
  <c r="BM21" i="1"/>
  <c r="BM20" i="1"/>
  <c r="BM19" i="1"/>
  <c r="BM18" i="1"/>
  <c r="BL13" i="1"/>
  <c r="BL14" i="1" s="1"/>
  <c r="BM14" i="1" s="1"/>
  <c r="BM12" i="1"/>
  <c r="BM11" i="1"/>
  <c r="BM10" i="1"/>
  <c r="BM9" i="1"/>
  <c r="BM8" i="1"/>
  <c r="BM7" i="1"/>
  <c r="BI59" i="1"/>
  <c r="BI56" i="1"/>
  <c r="BI55" i="1"/>
  <c r="BI54" i="1"/>
  <c r="BI53" i="1"/>
  <c r="BI52" i="1"/>
  <c r="BI51" i="1"/>
  <c r="BI46" i="1"/>
  <c r="BI47" i="1" s="1"/>
  <c r="BJ45" i="1"/>
  <c r="BJ44" i="1"/>
  <c r="BJ43" i="1"/>
  <c r="BJ42" i="1"/>
  <c r="BJ41" i="1"/>
  <c r="BJ40" i="1"/>
  <c r="BI35" i="1"/>
  <c r="BI36" i="1" s="1"/>
  <c r="BJ36" i="1" s="1"/>
  <c r="BJ34" i="1"/>
  <c r="BJ33" i="1"/>
  <c r="BJ32" i="1"/>
  <c r="BJ31" i="1"/>
  <c r="BJ30" i="1"/>
  <c r="BJ29" i="1"/>
  <c r="BI24" i="1"/>
  <c r="BI25" i="1" s="1"/>
  <c r="BJ25" i="1" s="1"/>
  <c r="BJ23" i="1"/>
  <c r="BJ22" i="1"/>
  <c r="BJ21" i="1"/>
  <c r="BJ20" i="1"/>
  <c r="BJ19" i="1"/>
  <c r="BJ18" i="1"/>
  <c r="BI13" i="1"/>
  <c r="BJ13" i="1" s="1"/>
  <c r="BJ12" i="1"/>
  <c r="BJ11" i="1"/>
  <c r="BJ10" i="1"/>
  <c r="BJ9" i="1"/>
  <c r="BJ8" i="1"/>
  <c r="BJ7" i="1"/>
  <c r="CN45" i="1"/>
  <c r="CN44" i="1"/>
  <c r="CN43" i="1"/>
  <c r="CN42" i="1"/>
  <c r="CN41" i="1"/>
  <c r="CN40" i="1"/>
  <c r="BG45" i="1"/>
  <c r="BG44" i="1"/>
  <c r="BG43" i="1"/>
  <c r="CN34" i="1"/>
  <c r="CN33" i="1"/>
  <c r="CN32" i="1"/>
  <c r="CN31" i="1"/>
  <c r="CN30" i="1"/>
  <c r="CN29" i="1"/>
  <c r="CN22" i="1"/>
  <c r="CN21" i="1"/>
  <c r="CN20" i="1"/>
  <c r="CN19" i="1"/>
  <c r="CN18" i="1"/>
  <c r="BG34" i="1"/>
  <c r="BG33" i="1"/>
  <c r="BG32" i="1"/>
  <c r="BG30" i="1"/>
  <c r="BG31" i="1"/>
  <c r="BG23" i="1"/>
  <c r="BG22" i="1"/>
  <c r="BG21" i="1"/>
  <c r="BG20" i="1"/>
  <c r="BF59" i="1"/>
  <c r="BF56" i="1"/>
  <c r="BF55" i="1"/>
  <c r="BF54" i="1"/>
  <c r="BF53" i="1"/>
  <c r="BF52" i="1"/>
  <c r="BF51" i="1"/>
  <c r="BF35" i="1"/>
  <c r="BF36" i="1" s="1"/>
  <c r="BG36" i="1" s="1"/>
  <c r="BG29" i="1"/>
  <c r="BF24" i="1"/>
  <c r="BF25" i="1" s="1"/>
  <c r="BG25" i="1" s="1"/>
  <c r="BG19" i="1"/>
  <c r="BG18" i="1"/>
  <c r="BF46" i="1"/>
  <c r="BF47" i="1" s="1"/>
  <c r="BG47" i="1" s="1"/>
  <c r="BG42" i="1"/>
  <c r="BG41" i="1"/>
  <c r="BG40" i="1"/>
  <c r="BF13" i="1"/>
  <c r="BF14" i="1" s="1"/>
  <c r="BG12" i="1"/>
  <c r="BG11" i="1"/>
  <c r="BG10" i="1"/>
  <c r="BG9" i="1"/>
  <c r="BG8" i="1"/>
  <c r="BG7" i="1"/>
  <c r="CN12" i="1"/>
  <c r="CN36" i="1"/>
  <c r="BC59" i="1"/>
  <c r="BC54" i="1"/>
  <c r="BC53" i="1"/>
  <c r="BC52" i="1"/>
  <c r="BC51" i="1"/>
  <c r="BD37" i="1"/>
  <c r="BC35" i="1"/>
  <c r="BC36" i="1" s="1"/>
  <c r="BD36" i="1" s="1"/>
  <c r="BD32" i="1"/>
  <c r="BD31" i="1"/>
  <c r="BD30" i="1"/>
  <c r="BD29" i="1"/>
  <c r="BD26" i="1"/>
  <c r="BC24" i="1"/>
  <c r="BC25" i="1" s="1"/>
  <c r="BD25" i="1" s="1"/>
  <c r="BD21" i="1"/>
  <c r="BD20" i="1"/>
  <c r="BD19" i="1"/>
  <c r="BD18" i="1"/>
  <c r="BD48" i="1"/>
  <c r="BD47" i="1"/>
  <c r="BC46" i="1"/>
  <c r="BD46" i="1" s="1"/>
  <c r="BD43" i="1"/>
  <c r="BD42" i="1"/>
  <c r="BD41" i="1"/>
  <c r="BD40" i="1"/>
  <c r="BD15" i="1"/>
  <c r="BC13" i="1"/>
  <c r="BC14" i="1" s="1"/>
  <c r="BD10" i="1"/>
  <c r="BD9" i="1"/>
  <c r="BD8" i="1"/>
  <c r="BD7" i="1"/>
  <c r="AZ59" i="1"/>
  <c r="AZ51" i="1"/>
  <c r="AZ52" i="1"/>
  <c r="AZ53" i="1"/>
  <c r="AZ54" i="1"/>
  <c r="AZ13" i="1"/>
  <c r="AZ14" i="1" s="1"/>
  <c r="BA14" i="1" s="1"/>
  <c r="AZ46" i="1"/>
  <c r="AZ47" i="1" s="1"/>
  <c r="BA47" i="1" s="1"/>
  <c r="AZ24" i="1"/>
  <c r="BA24" i="1" s="1"/>
  <c r="AZ35" i="1"/>
  <c r="AZ36" i="1" s="1"/>
  <c r="BA36" i="1" s="1"/>
  <c r="BA37" i="1"/>
  <c r="BA32" i="1"/>
  <c r="BA31" i="1"/>
  <c r="BA30" i="1"/>
  <c r="BA29" i="1"/>
  <c r="BA26" i="1"/>
  <c r="BA21" i="1"/>
  <c r="BA20" i="1"/>
  <c r="BA19" i="1"/>
  <c r="BA18" i="1"/>
  <c r="BA48" i="1"/>
  <c r="BA43" i="1"/>
  <c r="BA42" i="1"/>
  <c r="BA41" i="1"/>
  <c r="BA40" i="1"/>
  <c r="BA15" i="1"/>
  <c r="BA10" i="1"/>
  <c r="BA9" i="1"/>
  <c r="BA8" i="1"/>
  <c r="BA7" i="1"/>
  <c r="AW59" i="1"/>
  <c r="AW51" i="1"/>
  <c r="AW52" i="1"/>
  <c r="AW53" i="1"/>
  <c r="AW54" i="1"/>
  <c r="AW13" i="1"/>
  <c r="AX13" i="1" s="1"/>
  <c r="AW46" i="1"/>
  <c r="AX46" i="1" s="1"/>
  <c r="AW24" i="1"/>
  <c r="AX24" i="1" s="1"/>
  <c r="AW35" i="1"/>
  <c r="AW36" i="1" s="1"/>
  <c r="AX36" i="1" s="1"/>
  <c r="AX37" i="1"/>
  <c r="AX32" i="1"/>
  <c r="AX31" i="1"/>
  <c r="AX30" i="1"/>
  <c r="AX29" i="1"/>
  <c r="AX26" i="1"/>
  <c r="AX21" i="1"/>
  <c r="AX20" i="1"/>
  <c r="AX19" i="1"/>
  <c r="AX18" i="1"/>
  <c r="AX48" i="1"/>
  <c r="AX43" i="1"/>
  <c r="AX42" i="1"/>
  <c r="AX41" i="1"/>
  <c r="AX40" i="1"/>
  <c r="AX15" i="1"/>
  <c r="AX10" i="1"/>
  <c r="AX9" i="1"/>
  <c r="AX8" i="1"/>
  <c r="AX7" i="1"/>
  <c r="AT59" i="1"/>
  <c r="AT51" i="1"/>
  <c r="AT52" i="1"/>
  <c r="AT53" i="1"/>
  <c r="AT54" i="1"/>
  <c r="AT13" i="1"/>
  <c r="AU13" i="1" s="1"/>
  <c r="AT46" i="1"/>
  <c r="AT47" i="1" s="1"/>
  <c r="AU47" i="1" s="1"/>
  <c r="AT24" i="1"/>
  <c r="AU24" i="1" s="1"/>
  <c r="AT35" i="1"/>
  <c r="AT36" i="1" s="1"/>
  <c r="AU36" i="1" s="1"/>
  <c r="AU37" i="1"/>
  <c r="AU32" i="1"/>
  <c r="AU31" i="1"/>
  <c r="AU30" i="1"/>
  <c r="AU29" i="1"/>
  <c r="AU26" i="1"/>
  <c r="AU21" i="1"/>
  <c r="AU20" i="1"/>
  <c r="AU19" i="1"/>
  <c r="AU18" i="1"/>
  <c r="AU48" i="1"/>
  <c r="AU43" i="1"/>
  <c r="AU42" i="1"/>
  <c r="AU41" i="1"/>
  <c r="AU40" i="1"/>
  <c r="AU15" i="1"/>
  <c r="AU10" i="1"/>
  <c r="AU9" i="1"/>
  <c r="AU8" i="1"/>
  <c r="AU7" i="1"/>
  <c r="AQ59" i="1"/>
  <c r="AQ51" i="1"/>
  <c r="AQ52" i="1"/>
  <c r="AQ53" i="1"/>
  <c r="AQ54" i="1"/>
  <c r="AQ13" i="1"/>
  <c r="AQ14" i="1" s="1"/>
  <c r="AR14" i="1" s="1"/>
  <c r="AQ46" i="1"/>
  <c r="AQ24" i="1"/>
  <c r="AQ25" i="1" s="1"/>
  <c r="AR25" i="1" s="1"/>
  <c r="AQ35" i="1"/>
  <c r="AQ36" i="1" s="1"/>
  <c r="AR36" i="1" s="1"/>
  <c r="AR37" i="1"/>
  <c r="AR32" i="1"/>
  <c r="AR31" i="1"/>
  <c r="AR30" i="1"/>
  <c r="AR29" i="1"/>
  <c r="AR26" i="1"/>
  <c r="AR21" i="1"/>
  <c r="AR20" i="1"/>
  <c r="AR19" i="1"/>
  <c r="AR18" i="1"/>
  <c r="AR48" i="1"/>
  <c r="AR43" i="1"/>
  <c r="AR42" i="1"/>
  <c r="AR41" i="1"/>
  <c r="AR40" i="1"/>
  <c r="AR15" i="1"/>
  <c r="AR10" i="1"/>
  <c r="AR9" i="1"/>
  <c r="AR8" i="1"/>
  <c r="AR7" i="1"/>
  <c r="AN15" i="1"/>
  <c r="AO15" i="1" s="1"/>
  <c r="AN26" i="1"/>
  <c r="AO26" i="1" s="1"/>
  <c r="AN37" i="1"/>
  <c r="AO37" i="1" s="1"/>
  <c r="AN51" i="1"/>
  <c r="AN52" i="1"/>
  <c r="AN9" i="1"/>
  <c r="AO9" i="1" s="1"/>
  <c r="AN10" i="1"/>
  <c r="AO10" i="1" s="1"/>
  <c r="AN46" i="1"/>
  <c r="AN47" i="1" s="1"/>
  <c r="AO47" i="1" s="1"/>
  <c r="AN24" i="1"/>
  <c r="AO24" i="1" s="1"/>
  <c r="AN35" i="1"/>
  <c r="AO35" i="1" s="1"/>
  <c r="AO32" i="1"/>
  <c r="AO31" i="1"/>
  <c r="AO30" i="1"/>
  <c r="AO29" i="1"/>
  <c r="AO21" i="1"/>
  <c r="AO20" i="1"/>
  <c r="AO19" i="1"/>
  <c r="AO18" i="1"/>
  <c r="AO48" i="1"/>
  <c r="AO43" i="1"/>
  <c r="AO42" i="1"/>
  <c r="AO41" i="1"/>
  <c r="AO40" i="1"/>
  <c r="AO8" i="1"/>
  <c r="AO7" i="1"/>
  <c r="S51" i="1"/>
  <c r="S52" i="1"/>
  <c r="S53" i="1"/>
  <c r="S54" i="1"/>
  <c r="AK52" i="1"/>
  <c r="AK53" i="1"/>
  <c r="AK54" i="1"/>
  <c r="AK51" i="1"/>
  <c r="AK46" i="1"/>
  <c r="AK47" i="1" s="1"/>
  <c r="AL47" i="1" s="1"/>
  <c r="AK13" i="1"/>
  <c r="AL13" i="1" s="1"/>
  <c r="AK24" i="1"/>
  <c r="AK25" i="1" s="1"/>
  <c r="AL25" i="1" s="1"/>
  <c r="AK35" i="1"/>
  <c r="AL35" i="1" s="1"/>
  <c r="AK59" i="1"/>
  <c r="AL37" i="1"/>
  <c r="AL32" i="1"/>
  <c r="AL31" i="1"/>
  <c r="AL30" i="1"/>
  <c r="AL29" i="1"/>
  <c r="AL26" i="1"/>
  <c r="AL21" i="1"/>
  <c r="AL20" i="1"/>
  <c r="AL19" i="1"/>
  <c r="AL18" i="1"/>
  <c r="AL48" i="1"/>
  <c r="AL43" i="1"/>
  <c r="AL42" i="1"/>
  <c r="AL41" i="1"/>
  <c r="AL40" i="1"/>
  <c r="AL15" i="1"/>
  <c r="AL10" i="1"/>
  <c r="AL9" i="1"/>
  <c r="AL8" i="1"/>
  <c r="AL7" i="1"/>
  <c r="Y51" i="1"/>
  <c r="Y52" i="1"/>
  <c r="Y53" i="1"/>
  <c r="Y54" i="1"/>
  <c r="V51" i="1"/>
  <c r="V54" i="1"/>
  <c r="V52" i="1"/>
  <c r="V53" i="1"/>
  <c r="AB51" i="1"/>
  <c r="AB52" i="1"/>
  <c r="AB53" i="1"/>
  <c r="AB54" i="1"/>
  <c r="V59" i="1"/>
  <c r="Y59" i="1"/>
  <c r="AB59" i="1"/>
  <c r="AE59" i="1"/>
  <c r="AE51" i="1"/>
  <c r="AE52" i="1"/>
  <c r="AE53" i="1"/>
  <c r="AE54" i="1"/>
  <c r="AH51" i="1"/>
  <c r="AH52" i="1"/>
  <c r="AH53" i="1"/>
  <c r="AH54" i="1"/>
  <c r="AH59" i="1"/>
  <c r="V35" i="1"/>
  <c r="V36" i="1" s="1"/>
  <c r="W36" i="1" s="1"/>
  <c r="Y35" i="1"/>
  <c r="Y36" i="1" s="1"/>
  <c r="Z36" i="1" s="1"/>
  <c r="AB35" i="1"/>
  <c r="AE35" i="1"/>
  <c r="AE36" i="1" s="1"/>
  <c r="AF36" i="1" s="1"/>
  <c r="AH35" i="1"/>
  <c r="AH36" i="1" s="1"/>
  <c r="AI36" i="1" s="1"/>
  <c r="V24" i="1"/>
  <c r="V25" i="1" s="1"/>
  <c r="W25" i="1" s="1"/>
  <c r="Y24" i="1"/>
  <c r="Y25" i="1" s="1"/>
  <c r="Z25" i="1" s="1"/>
  <c r="AB24" i="1"/>
  <c r="AB25" i="1" s="1"/>
  <c r="AC25" i="1" s="1"/>
  <c r="AE24" i="1"/>
  <c r="AF24" i="1" s="1"/>
  <c r="AH24" i="1"/>
  <c r="AH13" i="1"/>
  <c r="AI13" i="1" s="1"/>
  <c r="V46" i="1"/>
  <c r="Y46" i="1"/>
  <c r="Y47" i="1" s="1"/>
  <c r="Z47" i="1" s="1"/>
  <c r="AB46" i="1"/>
  <c r="AC46" i="1" s="1"/>
  <c r="AE46" i="1"/>
  <c r="AE47" i="1" s="1"/>
  <c r="AH46" i="1"/>
  <c r="AH47" i="1" s="1"/>
  <c r="AI47" i="1" s="1"/>
  <c r="AE13" i="1"/>
  <c r="AF13" i="1" s="1"/>
  <c r="AB13" i="1"/>
  <c r="AC13" i="1" s="1"/>
  <c r="Y13" i="1"/>
  <c r="Z13" i="1" s="1"/>
  <c r="V13" i="1"/>
  <c r="W13" i="1" s="1"/>
  <c r="AI37" i="1"/>
  <c r="AI32" i="1"/>
  <c r="AI31" i="1"/>
  <c r="AI30" i="1"/>
  <c r="AI29" i="1"/>
  <c r="AF37" i="1"/>
  <c r="AF32" i="1"/>
  <c r="AF31" i="1"/>
  <c r="AF30" i="1"/>
  <c r="AF29" i="1"/>
  <c r="AC37" i="1"/>
  <c r="AC32" i="1"/>
  <c r="AC31" i="1"/>
  <c r="AC30" i="1"/>
  <c r="AC29" i="1"/>
  <c r="Z37" i="1"/>
  <c r="Z32" i="1"/>
  <c r="Z31" i="1"/>
  <c r="Z30" i="1"/>
  <c r="Z29" i="1"/>
  <c r="W37" i="1"/>
  <c r="W32" i="1"/>
  <c r="W31" i="1"/>
  <c r="W30" i="1"/>
  <c r="W29" i="1"/>
  <c r="S28" i="1"/>
  <c r="T36" i="1" s="1"/>
  <c r="P35" i="1"/>
  <c r="P28" i="1" s="1"/>
  <c r="M28" i="1"/>
  <c r="N29" i="1" s="1"/>
  <c r="J28" i="1"/>
  <c r="K31" i="1" s="1"/>
  <c r="G28" i="1"/>
  <c r="H32" i="1" s="1"/>
  <c r="D28" i="1"/>
  <c r="E37" i="1" s="1"/>
  <c r="AF26" i="1"/>
  <c r="AF21" i="1"/>
  <c r="AF20" i="1"/>
  <c r="AF19" i="1"/>
  <c r="AF18" i="1"/>
  <c r="AC26" i="1"/>
  <c r="AC21" i="1"/>
  <c r="AC20" i="1"/>
  <c r="AC19" i="1"/>
  <c r="AC18" i="1"/>
  <c r="Z26" i="1"/>
  <c r="Z21" i="1"/>
  <c r="Z20" i="1"/>
  <c r="Z19" i="1"/>
  <c r="Z18" i="1"/>
  <c r="W26" i="1"/>
  <c r="W21" i="1"/>
  <c r="W20" i="1"/>
  <c r="W19" i="1"/>
  <c r="W18" i="1"/>
  <c r="S24" i="1"/>
  <c r="S17" i="1" s="1"/>
  <c r="P24" i="1"/>
  <c r="P17" i="1" s="1"/>
  <c r="Q21" i="1" s="1"/>
  <c r="M24" i="1"/>
  <c r="M17" i="1" s="1"/>
  <c r="J24" i="1"/>
  <c r="J17" i="1" s="1"/>
  <c r="G17" i="1"/>
  <c r="H26" i="1" s="1"/>
  <c r="D17" i="1"/>
  <c r="E18" i="1" s="1"/>
  <c r="S39" i="1"/>
  <c r="T48" i="1" s="1"/>
  <c r="P39" i="1"/>
  <c r="Q46" i="1" s="1"/>
  <c r="M39" i="1"/>
  <c r="N43" i="1" s="1"/>
  <c r="J39" i="1"/>
  <c r="K48" i="1" s="1"/>
  <c r="G39" i="1"/>
  <c r="H46" i="1" s="1"/>
  <c r="D39" i="1"/>
  <c r="E48" i="1" s="1"/>
  <c r="AI15" i="1"/>
  <c r="AI10" i="1"/>
  <c r="AI9" i="1"/>
  <c r="AI8" i="1"/>
  <c r="AI7" i="1"/>
  <c r="S6" i="1"/>
  <c r="T14" i="1" s="1"/>
  <c r="P6" i="1"/>
  <c r="Q10" i="1" s="1"/>
  <c r="M6" i="1"/>
  <c r="N10" i="1" s="1"/>
  <c r="J6" i="1"/>
  <c r="K14" i="1" s="1"/>
  <c r="G6" i="1"/>
  <c r="H9" i="1" s="1"/>
  <c r="D6" i="1"/>
  <c r="E9" i="1" s="1"/>
  <c r="S58" i="1"/>
  <c r="P58" i="1"/>
  <c r="P51" i="1"/>
  <c r="P52" i="1"/>
  <c r="P53" i="1"/>
  <c r="P54" i="1"/>
  <c r="M58" i="1"/>
  <c r="M51" i="1"/>
  <c r="M52" i="1"/>
  <c r="M53" i="1"/>
  <c r="M54" i="1"/>
  <c r="J58" i="1"/>
  <c r="J51" i="1"/>
  <c r="J52" i="1"/>
  <c r="J53" i="1"/>
  <c r="J54" i="1"/>
  <c r="G58" i="1"/>
  <c r="G51" i="1"/>
  <c r="G52" i="1"/>
  <c r="G53" i="1"/>
  <c r="G54" i="1"/>
  <c r="D58" i="1"/>
  <c r="D54" i="1"/>
  <c r="D53" i="1"/>
  <c r="D52" i="1"/>
  <c r="D51" i="1"/>
  <c r="AI40" i="1"/>
  <c r="AI41" i="1"/>
  <c r="AI42" i="1"/>
  <c r="AI43" i="1"/>
  <c r="AI48" i="1"/>
  <c r="AF40" i="1"/>
  <c r="AF41" i="1"/>
  <c r="AF42" i="1"/>
  <c r="AF43" i="1"/>
  <c r="AF48" i="1"/>
  <c r="AI18" i="1"/>
  <c r="AI19" i="1"/>
  <c r="AI20" i="1"/>
  <c r="AI21" i="1"/>
  <c r="AI26" i="1"/>
  <c r="AF7" i="1"/>
  <c r="AF8" i="1"/>
  <c r="AF9" i="1"/>
  <c r="AF10" i="1"/>
  <c r="AF15" i="1"/>
  <c r="AC7" i="1"/>
  <c r="AC8" i="1"/>
  <c r="AC9" i="1"/>
  <c r="AC10" i="1"/>
  <c r="AC15" i="1"/>
  <c r="Z7" i="1"/>
  <c r="Z8" i="1"/>
  <c r="Z9" i="1"/>
  <c r="Z10" i="1"/>
  <c r="Z15" i="1"/>
  <c r="W7" i="1"/>
  <c r="W8" i="1"/>
  <c r="W9" i="1"/>
  <c r="W10" i="1"/>
  <c r="W15" i="1"/>
  <c r="AC40" i="1"/>
  <c r="AC41" i="1"/>
  <c r="AC42" i="1"/>
  <c r="AC43" i="1"/>
  <c r="AC48" i="1"/>
  <c r="Z40" i="1"/>
  <c r="Z41" i="1"/>
  <c r="Z42" i="1"/>
  <c r="Z43" i="1"/>
  <c r="Z48" i="1"/>
  <c r="W40" i="1"/>
  <c r="W41" i="1"/>
  <c r="W42" i="1"/>
  <c r="W43" i="1"/>
  <c r="W48" i="1"/>
  <c r="CN46" i="1"/>
  <c r="K15" i="1"/>
  <c r="AL24" i="1"/>
  <c r="BG13" i="1"/>
  <c r="BA35" i="1"/>
  <c r="AE25" i="1"/>
  <c r="AF25" i="1" s="1"/>
  <c r="AE14" i="1"/>
  <c r="AF14" i="1" s="1"/>
  <c r="G72" i="2"/>
  <c r="J72" i="2"/>
  <c r="P72" i="2"/>
  <c r="E10" i="1" l="1"/>
  <c r="AZ25" i="1"/>
  <c r="BA25" i="1" s="1"/>
  <c r="E43" i="1"/>
  <c r="E31" i="1"/>
  <c r="E25" i="1"/>
  <c r="F72" i="2"/>
  <c r="L72" i="2"/>
  <c r="Q72" i="2"/>
  <c r="H43" i="1"/>
  <c r="AK36" i="1"/>
  <c r="AL36" i="1" s="1"/>
  <c r="BP35" i="1"/>
  <c r="AU46" i="1"/>
  <c r="BD24" i="1"/>
  <c r="AI46" i="1"/>
  <c r="BG46" i="1"/>
  <c r="E26" i="1"/>
  <c r="BV53" i="1"/>
  <c r="BV51" i="1"/>
  <c r="T47" i="1"/>
  <c r="BV56" i="1"/>
  <c r="Z46" i="1"/>
  <c r="E24" i="1"/>
  <c r="BD13" i="1"/>
  <c r="E20" i="1"/>
  <c r="AI35" i="1"/>
  <c r="H13" i="1"/>
  <c r="BV57" i="1"/>
  <c r="BV52" i="1"/>
  <c r="N42" i="1"/>
  <c r="AK14" i="1"/>
  <c r="AL14" i="1" s="1"/>
  <c r="K8" i="1"/>
  <c r="N46" i="1"/>
  <c r="BJ35" i="1"/>
  <c r="N41" i="1"/>
  <c r="N35" i="1"/>
  <c r="K7" i="1"/>
  <c r="N47" i="1"/>
  <c r="BA46" i="1"/>
  <c r="AW14" i="1"/>
  <c r="AX14" i="1" s="1"/>
  <c r="N36" i="1"/>
  <c r="N32" i="1"/>
  <c r="E72" i="2"/>
  <c r="E7" i="1"/>
  <c r="T30" i="1"/>
  <c r="AB14" i="1"/>
  <c r="AC14" i="1" s="1"/>
  <c r="M72" i="2"/>
  <c r="W24" i="1"/>
  <c r="T37" i="1"/>
  <c r="T31" i="1"/>
  <c r="E14" i="1"/>
  <c r="H7" i="1"/>
  <c r="T35" i="1"/>
  <c r="E19" i="1"/>
  <c r="K37" i="1"/>
  <c r="N40" i="1"/>
  <c r="T32" i="1"/>
  <c r="H15" i="1"/>
  <c r="N48" i="1"/>
  <c r="H14" i="1"/>
  <c r="E21" i="1"/>
  <c r="T29" i="1"/>
  <c r="H8" i="1"/>
  <c r="N37" i="1"/>
  <c r="N31" i="1"/>
  <c r="H72" i="2"/>
  <c r="BV58" i="1"/>
  <c r="AN53" i="1"/>
  <c r="H40" i="1"/>
  <c r="Q14" i="1"/>
  <c r="Q9" i="1"/>
  <c r="BM35" i="1"/>
  <c r="Q40" i="1"/>
  <c r="Q8" i="1"/>
  <c r="Z24" i="1"/>
  <c r="Q7" i="1"/>
  <c r="Q13" i="1"/>
  <c r="Q47" i="1"/>
  <c r="E32" i="1"/>
  <c r="AX35" i="1"/>
  <c r="E29" i="1"/>
  <c r="E40" i="1"/>
  <c r="E47" i="1"/>
  <c r="N13" i="1"/>
  <c r="BA13" i="1"/>
  <c r="E30" i="1"/>
  <c r="N15" i="1"/>
  <c r="R72" i="2"/>
  <c r="E35" i="1"/>
  <c r="N8" i="1"/>
  <c r="BS24" i="1"/>
  <c r="E46" i="1"/>
  <c r="E42" i="1"/>
  <c r="E36" i="1"/>
  <c r="N9" i="1"/>
  <c r="N7" i="1"/>
  <c r="N72" i="2"/>
  <c r="E41" i="1"/>
  <c r="N14" i="1"/>
  <c r="Q29" i="1"/>
  <c r="Q30" i="1"/>
  <c r="T9" i="1"/>
  <c r="T13" i="1"/>
  <c r="H41" i="1"/>
  <c r="AF35" i="1"/>
  <c r="BM46" i="1"/>
  <c r="K9" i="1"/>
  <c r="BM13" i="1"/>
  <c r="H42" i="1"/>
  <c r="Q15" i="1"/>
  <c r="AZ57" i="1"/>
  <c r="BJ24" i="1"/>
  <c r="H36" i="1"/>
  <c r="AF46" i="1"/>
  <c r="K13" i="1"/>
  <c r="H47" i="1"/>
  <c r="K10" i="1"/>
  <c r="V57" i="1"/>
  <c r="BG24" i="1"/>
  <c r="AC24" i="1"/>
  <c r="Q36" i="1"/>
  <c r="T40" i="1"/>
  <c r="K46" i="1"/>
  <c r="AN36" i="1"/>
  <c r="AO36" i="1" s="1"/>
  <c r="V14" i="1"/>
  <c r="W14" i="1" s="1"/>
  <c r="BI14" i="1"/>
  <c r="BJ14" i="1" s="1"/>
  <c r="BC58" i="1"/>
  <c r="AL46" i="1"/>
  <c r="W35" i="1"/>
  <c r="AR24" i="1"/>
  <c r="H10" i="1"/>
  <c r="H48" i="1"/>
  <c r="Q42" i="1"/>
  <c r="N30" i="1"/>
  <c r="AE57" i="1"/>
  <c r="AB57" i="1"/>
  <c r="Y57" i="1"/>
  <c r="AK57" i="1"/>
  <c r="S57" i="1"/>
  <c r="S50" i="1" s="1"/>
  <c r="T51" i="1" s="1"/>
  <c r="AO46" i="1"/>
  <c r="BI57" i="1"/>
  <c r="BL57" i="1"/>
  <c r="BO57" i="1"/>
  <c r="Y14" i="1"/>
  <c r="Z14" i="1" s="1"/>
  <c r="AU35" i="1"/>
  <c r="AW47" i="1"/>
  <c r="AX47" i="1" s="1"/>
  <c r="N20" i="1"/>
  <c r="N18" i="1"/>
  <c r="N21" i="1"/>
  <c r="N19" i="1"/>
  <c r="N26" i="1"/>
  <c r="N25" i="1"/>
  <c r="T26" i="1"/>
  <c r="T21" i="1"/>
  <c r="T25" i="1"/>
  <c r="T20" i="1"/>
  <c r="T18" i="1"/>
  <c r="T19" i="1"/>
  <c r="T24" i="1"/>
  <c r="T43" i="1"/>
  <c r="H18" i="1"/>
  <c r="T10" i="1"/>
  <c r="AN54" i="1"/>
  <c r="AN25" i="1"/>
  <c r="AO25" i="1" s="1"/>
  <c r="Q31" i="1"/>
  <c r="AB47" i="1"/>
  <c r="AC47" i="1" s="1"/>
  <c r="H20" i="1"/>
  <c r="AH14" i="1"/>
  <c r="AI14" i="1" s="1"/>
  <c r="AR35" i="1"/>
  <c r="Z35" i="1"/>
  <c r="Q43" i="1"/>
  <c r="Q41" i="1"/>
  <c r="Q48" i="1"/>
  <c r="AT57" i="1"/>
  <c r="BC57" i="1"/>
  <c r="BJ46" i="1"/>
  <c r="BO25" i="1"/>
  <c r="BP25" i="1" s="1"/>
  <c r="H21" i="1"/>
  <c r="H25" i="1"/>
  <c r="Q37" i="1"/>
  <c r="K32" i="1"/>
  <c r="K35" i="1"/>
  <c r="BM24" i="1"/>
  <c r="BD14" i="1"/>
  <c r="T41" i="1"/>
  <c r="AW25" i="1"/>
  <c r="AX25" i="1" s="1"/>
  <c r="BD35" i="1"/>
  <c r="K30" i="1"/>
  <c r="AZ58" i="1"/>
  <c r="H19" i="1"/>
  <c r="Q35" i="1"/>
  <c r="Q32" i="1"/>
  <c r="AN59" i="1"/>
  <c r="T42" i="1"/>
  <c r="T46" i="1"/>
  <c r="AT14" i="1"/>
  <c r="AU14" i="1" s="1"/>
  <c r="N24" i="1"/>
  <c r="AR13" i="1"/>
  <c r="K29" i="1"/>
  <c r="AN13" i="1"/>
  <c r="AN14" i="1" s="1"/>
  <c r="H24" i="1"/>
  <c r="K36" i="1"/>
  <c r="D57" i="1"/>
  <c r="J57" i="1"/>
  <c r="M57" i="1"/>
  <c r="P57" i="1"/>
  <c r="AT25" i="1"/>
  <c r="AU25" i="1" s="1"/>
  <c r="BR57" i="1"/>
  <c r="K47" i="1"/>
  <c r="K43" i="1"/>
  <c r="K42" i="1"/>
  <c r="K40" i="1"/>
  <c r="K41" i="1"/>
  <c r="BL58" i="1"/>
  <c r="BR47" i="1"/>
  <c r="BS47" i="1" s="1"/>
  <c r="BS46" i="1"/>
  <c r="K20" i="1"/>
  <c r="K24" i="1"/>
  <c r="K21" i="1"/>
  <c r="K26" i="1"/>
  <c r="K25" i="1"/>
  <c r="K18" i="1"/>
  <c r="AH57" i="1"/>
  <c r="BJ47" i="1"/>
  <c r="Q20" i="1"/>
  <c r="G57" i="1"/>
  <c r="E13" i="1"/>
  <c r="E15" i="1"/>
  <c r="E8" i="1"/>
  <c r="H30" i="1"/>
  <c r="H31" i="1"/>
  <c r="H37" i="1"/>
  <c r="H35" i="1"/>
  <c r="H29" i="1"/>
  <c r="AE58" i="1"/>
  <c r="AF47" i="1"/>
  <c r="V47" i="1"/>
  <c r="W46" i="1"/>
  <c r="AB36" i="1"/>
  <c r="AC36" i="1" s="1"/>
  <c r="AC35" i="1"/>
  <c r="BO47" i="1"/>
  <c r="BP47" i="1" s="1"/>
  <c r="Q25" i="1"/>
  <c r="Q26" i="1"/>
  <c r="Q18" i="1"/>
  <c r="Q19" i="1"/>
  <c r="Q24" i="1"/>
  <c r="AI24" i="1"/>
  <c r="AH25" i="1"/>
  <c r="AI25" i="1" s="1"/>
  <c r="AQ47" i="1"/>
  <c r="AR46" i="1"/>
  <c r="BO14" i="1"/>
  <c r="BP13" i="1"/>
  <c r="K19" i="1"/>
  <c r="T7" i="1"/>
  <c r="T15" i="1"/>
  <c r="T8" i="1"/>
  <c r="AQ57" i="1"/>
  <c r="AW57" i="1"/>
  <c r="BF57" i="1"/>
  <c r="BF58" i="1"/>
  <c r="BG14" i="1"/>
  <c r="BG35" i="1"/>
  <c r="U55" i="2"/>
  <c r="U54" i="2"/>
  <c r="CN25" i="1"/>
  <c r="CN24" i="1"/>
  <c r="CN47" i="1"/>
  <c r="CN35" i="1"/>
  <c r="CN14" i="1"/>
  <c r="BS14" i="1"/>
  <c r="BS35" i="1"/>
  <c r="BS13" i="1"/>
  <c r="AK58" i="1" l="1"/>
  <c r="AK50" i="1" s="1"/>
  <c r="AL58" i="1" s="1"/>
  <c r="U47" i="2"/>
  <c r="AN57" i="1"/>
  <c r="Y58" i="1"/>
  <c r="Y50" i="1" s="1"/>
  <c r="Z54" i="1" s="1"/>
  <c r="AZ50" i="1"/>
  <c r="BA52" i="1" s="1"/>
  <c r="T58" i="1"/>
  <c r="AT58" i="1"/>
  <c r="AT50" i="1" s="1"/>
  <c r="T53" i="1"/>
  <c r="T57" i="1"/>
  <c r="BC50" i="1"/>
  <c r="BD53" i="1" s="1"/>
  <c r="BI58" i="1"/>
  <c r="BI50" i="1" s="1"/>
  <c r="BJ56" i="1" s="1"/>
  <c r="BR58" i="1"/>
  <c r="BR50" i="1" s="1"/>
  <c r="BS52" i="1" s="1"/>
  <c r="T54" i="1"/>
  <c r="T52" i="1"/>
  <c r="T59" i="1"/>
  <c r="AO14" i="1"/>
  <c r="AN58" i="1"/>
  <c r="AN50" i="1" s="1"/>
  <c r="AO57" i="1" s="1"/>
  <c r="AW58" i="1"/>
  <c r="AW50" i="1" s="1"/>
  <c r="D50" i="1"/>
  <c r="E57" i="1" s="1"/>
  <c r="P50" i="1"/>
  <c r="Q57" i="1" s="1"/>
  <c r="J50" i="1"/>
  <c r="K57" i="1" s="1"/>
  <c r="AO13" i="1"/>
  <c r="M50" i="1"/>
  <c r="N57" i="1" s="1"/>
  <c r="BF50" i="1"/>
  <c r="BG58" i="1" s="1"/>
  <c r="W47" i="1"/>
  <c r="V58" i="1"/>
  <c r="AB58" i="1"/>
  <c r="BO58" i="1"/>
  <c r="BP14" i="1"/>
  <c r="AR47" i="1"/>
  <c r="AQ58" i="1"/>
  <c r="AQ50" i="1" s="1"/>
  <c r="AH58" i="1"/>
  <c r="AH50" i="1" s="1"/>
  <c r="BL50" i="1"/>
  <c r="G50" i="1"/>
  <c r="H57" i="1" s="1"/>
  <c r="BA51" i="1"/>
  <c r="BA53" i="1"/>
  <c r="BA58" i="1"/>
  <c r="AE50" i="1"/>
  <c r="AF58" i="1" s="1"/>
  <c r="BA59" i="1" l="1"/>
  <c r="BA57" i="1"/>
  <c r="BA54" i="1"/>
  <c r="Z57" i="1"/>
  <c r="Z59" i="1"/>
  <c r="Z52" i="1"/>
  <c r="Z51" i="1"/>
  <c r="Z58" i="1"/>
  <c r="Z53" i="1"/>
  <c r="CK60" i="1"/>
  <c r="CK59" i="1"/>
  <c r="BD51" i="1"/>
  <c r="BJ52" i="1"/>
  <c r="CH59" i="1"/>
  <c r="CN55" i="1"/>
  <c r="CH60" i="1"/>
  <c r="CN59" i="1"/>
  <c r="CE59" i="1"/>
  <c r="CE60" i="1"/>
  <c r="BJ55" i="1"/>
  <c r="BD54" i="1"/>
  <c r="BD58" i="1"/>
  <c r="BS54" i="1"/>
  <c r="BJ58" i="1"/>
  <c r="BJ57" i="1"/>
  <c r="BS56" i="1"/>
  <c r="BJ59" i="1"/>
  <c r="BD59" i="1"/>
  <c r="CB59" i="1"/>
  <c r="CB60" i="1"/>
  <c r="BJ53" i="1"/>
  <c r="BJ60" i="1"/>
  <c r="BJ54" i="1"/>
  <c r="BJ51" i="1"/>
  <c r="BD52" i="1"/>
  <c r="BV59" i="1"/>
  <c r="BY59" i="1"/>
  <c r="BY60" i="1"/>
  <c r="BS51" i="1"/>
  <c r="BS55" i="1"/>
  <c r="BD57" i="1"/>
  <c r="BS57" i="1"/>
  <c r="BS53" i="1"/>
  <c r="BS58" i="1"/>
  <c r="Q51" i="1"/>
  <c r="Q54" i="1"/>
  <c r="Q52" i="1"/>
  <c r="Q59" i="1"/>
  <c r="Q58" i="1"/>
  <c r="Q53" i="1"/>
  <c r="E54" i="1"/>
  <c r="E53" i="1"/>
  <c r="E51" i="1"/>
  <c r="E59" i="1"/>
  <c r="E58" i="1"/>
  <c r="E52" i="1"/>
  <c r="K59" i="1"/>
  <c r="K51" i="1"/>
  <c r="K54" i="1"/>
  <c r="K52" i="1"/>
  <c r="K58" i="1"/>
  <c r="K53" i="1"/>
  <c r="N59" i="1"/>
  <c r="N52" i="1"/>
  <c r="N53" i="1"/>
  <c r="N51" i="1"/>
  <c r="N54" i="1"/>
  <c r="N58" i="1"/>
  <c r="AR52" i="1"/>
  <c r="AR54" i="1"/>
  <c r="AR51" i="1"/>
  <c r="AR59" i="1"/>
  <c r="AR53" i="1"/>
  <c r="AR57" i="1"/>
  <c r="AU53" i="1"/>
  <c r="AU59" i="1"/>
  <c r="AU52" i="1"/>
  <c r="AU54" i="1"/>
  <c r="AU57" i="1"/>
  <c r="AU51" i="1"/>
  <c r="BG53" i="1"/>
  <c r="BG60" i="1"/>
  <c r="BG52" i="1"/>
  <c r="BG59" i="1"/>
  <c r="BG56" i="1"/>
  <c r="BG54" i="1"/>
  <c r="BG51" i="1"/>
  <c r="BG55" i="1"/>
  <c r="H59" i="1"/>
  <c r="H54" i="1"/>
  <c r="H58" i="1"/>
  <c r="H51" i="1"/>
  <c r="H52" i="1"/>
  <c r="H53" i="1"/>
  <c r="AX59" i="1"/>
  <c r="AX53" i="1"/>
  <c r="AX51" i="1"/>
  <c r="AX52" i="1"/>
  <c r="AX54" i="1"/>
  <c r="BM60" i="1"/>
  <c r="BM51" i="1"/>
  <c r="BM53" i="1"/>
  <c r="BM57" i="1"/>
  <c r="BM59" i="1"/>
  <c r="BM52" i="1"/>
  <c r="BM56" i="1"/>
  <c r="BM55" i="1"/>
  <c r="BM54" i="1"/>
  <c r="V50" i="1"/>
  <c r="W58" i="1" s="1"/>
  <c r="BM58" i="1"/>
  <c r="AI51" i="1"/>
  <c r="AI59" i="1"/>
  <c r="AI53" i="1"/>
  <c r="AI52" i="1"/>
  <c r="AI54" i="1"/>
  <c r="AX57" i="1"/>
  <c r="AI58" i="1"/>
  <c r="AR58" i="1"/>
  <c r="AX58" i="1"/>
  <c r="AB50" i="1"/>
  <c r="AC58" i="1" s="1"/>
  <c r="AF53" i="1"/>
  <c r="AF52" i="1"/>
  <c r="AF51" i="1"/>
  <c r="AF57" i="1"/>
  <c r="AF59" i="1"/>
  <c r="AF54" i="1"/>
  <c r="AO58" i="1"/>
  <c r="AO53" i="1"/>
  <c r="AO59" i="1"/>
  <c r="AO51" i="1"/>
  <c r="AO54" i="1"/>
  <c r="AO52" i="1"/>
  <c r="AU58" i="1"/>
  <c r="AI57" i="1"/>
  <c r="BO50" i="1"/>
  <c r="BP58" i="1" s="1"/>
  <c r="BG57" i="1"/>
  <c r="AL52" i="1"/>
  <c r="AL53" i="1"/>
  <c r="AL54" i="1"/>
  <c r="AL51" i="1"/>
  <c r="AL59" i="1"/>
  <c r="AL57" i="1"/>
  <c r="BS59" i="1"/>
  <c r="BV60" i="1"/>
  <c r="CN52" i="1"/>
  <c r="CN54" i="1"/>
  <c r="CN53" i="1"/>
  <c r="CN56" i="1"/>
  <c r="CN51" i="1"/>
  <c r="CN57" i="1"/>
  <c r="CN58" i="1"/>
  <c r="BS60" i="1"/>
  <c r="CN60" i="1"/>
  <c r="BP59" i="1" l="1"/>
  <c r="BP56" i="1"/>
  <c r="BP53" i="1"/>
  <c r="BP60" i="1"/>
  <c r="BP52" i="1"/>
  <c r="BP51" i="1"/>
  <c r="BP55" i="1"/>
  <c r="BP54" i="1"/>
  <c r="BP57" i="1"/>
  <c r="W51" i="1"/>
  <c r="W52" i="1"/>
  <c r="W59" i="1"/>
  <c r="W54" i="1"/>
  <c r="W53" i="1"/>
  <c r="W57" i="1"/>
  <c r="AC59" i="1"/>
  <c r="AC53" i="1"/>
  <c r="AC51" i="1"/>
  <c r="AC52" i="1"/>
  <c r="AC54" i="1"/>
  <c r="AC57" i="1"/>
</calcChain>
</file>

<file path=xl/sharedStrings.xml><?xml version="1.0" encoding="utf-8"?>
<sst xmlns="http://schemas.openxmlformats.org/spreadsheetml/2006/main" count="366" uniqueCount="132">
  <si>
    <t xml:space="preserve"> </t>
  </si>
  <si>
    <t>Office of Institutional Research (Source: Office of the Registrar)</t>
  </si>
  <si>
    <t>Total</t>
  </si>
  <si>
    <t>NUMBER</t>
  </si>
  <si>
    <t>%</t>
  </si>
  <si>
    <t>Doctorate</t>
  </si>
  <si>
    <t>––––1996-1997––––</t>
  </si>
  <si>
    <t>––––1997-1998––––</t>
  </si>
  <si>
    <t>––––1998-1999––––</t>
  </si>
  <si>
    <t>––––1999-2000–––</t>
  </si>
  <si>
    <t>––––2000-2001––––</t>
  </si>
  <si>
    <t xml:space="preserve"> ––––1991-1992––––</t>
  </si>
  <si>
    <t>––––1992-1993––––</t>
  </si>
  <si>
    <t>––––1993-1994––––</t>
  </si>
  <si>
    <t>––––1994-1995––––</t>
  </si>
  <si>
    <t>––––1995-1996––––</t>
  </si>
  <si>
    <t>––––2001-2002––––</t>
  </si>
  <si>
    <t>American Indian/Alaskan Native</t>
  </si>
  <si>
    <t>Total Minority</t>
  </si>
  <si>
    <t>White</t>
  </si>
  <si>
    <t>International</t>
  </si>
  <si>
    <t>––––2002-2003––––</t>
  </si>
  <si>
    <t>––––2003-2004––––</t>
  </si>
  <si>
    <t>––––2004-2005––––</t>
  </si>
  <si>
    <t>––––2005-2006––––</t>
  </si>
  <si>
    <t>Master's</t>
  </si>
  <si>
    <t>––––2006-2007––––</t>
  </si>
  <si>
    <t>––––2007-2008––––</t>
  </si>
  <si>
    <t>––––2008-2009––––</t>
  </si>
  <si>
    <t>––––2009-2010––––</t>
  </si>
  <si>
    <t>Asian</t>
  </si>
  <si>
    <t>Hispanic or Latino of Any Race</t>
  </si>
  <si>
    <t>Black or African American</t>
  </si>
  <si>
    <t>Native Hawaiian/Other Pacific Islander</t>
  </si>
  <si>
    <t>Two or More Races</t>
  </si>
  <si>
    <r>
      <t>Bachelor's</t>
    </r>
    <r>
      <rPr>
        <b/>
        <vertAlign val="superscript"/>
        <sz val="9"/>
        <rFont val="Univers 45 Light"/>
        <family val="2"/>
      </rPr>
      <t>3</t>
    </r>
  </si>
  <si>
    <t>––––2010-2011––––</t>
  </si>
  <si>
    <t>––––2011-2012––––</t>
  </si>
  <si>
    <r>
      <t>1st Professional</t>
    </r>
    <r>
      <rPr>
        <b/>
        <vertAlign val="superscript"/>
        <sz val="9"/>
        <rFont val="Univers 45 Light"/>
        <family val="2"/>
      </rPr>
      <t>4</t>
    </r>
  </si>
  <si>
    <t>––––2012-2013––––</t>
  </si>
  <si>
    <t>Percent Minority</t>
  </si>
  <si>
    <t>2003-2004</t>
  </si>
  <si>
    <t>2004-2005</t>
  </si>
  <si>
    <t>2005-2006</t>
  </si>
  <si>
    <t>2006-2007</t>
  </si>
  <si>
    <t>2007-2008</t>
  </si>
  <si>
    <t>2008-2009</t>
  </si>
  <si>
    <t>2009-2010</t>
  </si>
  <si>
    <t>2010-2011</t>
  </si>
  <si>
    <t>2011-2012</t>
  </si>
  <si>
    <t>2012-2013</t>
  </si>
  <si>
    <t>Three-Year Rolling Average</t>
  </si>
  <si>
    <t>1998-2000</t>
  </si>
  <si>
    <t>1999-2001</t>
  </si>
  <si>
    <t>2000-2002</t>
  </si>
  <si>
    <t>2001-2003</t>
  </si>
  <si>
    <t>2002-2004</t>
  </si>
  <si>
    <t>2003-2005</t>
  </si>
  <si>
    <t>2004-2006</t>
  </si>
  <si>
    <t>2005-2007</t>
  </si>
  <si>
    <t>2006-2008</t>
  </si>
  <si>
    <t>2007-2009</t>
  </si>
  <si>
    <t>2008-2010</t>
  </si>
  <si>
    <t>2009-2011</t>
  </si>
  <si>
    <t>2010-2012</t>
  </si>
  <si>
    <t>2011-2013</t>
  </si>
  <si>
    <t>Three-Year Rolling Average Total Minority</t>
  </si>
  <si>
    <t>Veterinary Medicine</t>
  </si>
  <si>
    <t>––––2013-2014––––</t>
  </si>
  <si>
    <t>2012-2014</t>
  </si>
  <si>
    <t>1997-1998</t>
  </si>
  <si>
    <t>1998-1999</t>
  </si>
  <si>
    <t>1999-2000</t>
  </si>
  <si>
    <t>2000-2001</t>
  </si>
  <si>
    <t>2001-2002</t>
  </si>
  <si>
    <t>2002-2003</t>
  </si>
  <si>
    <t>2013-2014</t>
  </si>
  <si>
    <t>NUM</t>
  </si>
  <si>
    <t>SCIS</t>
  </si>
  <si>
    <t>Prefer Not to Respond</t>
  </si>
  <si>
    <t>––––2014-2015––––</t>
  </si>
  <si>
    <t>2014-2015</t>
  </si>
  <si>
    <t>2013-2015</t>
  </si>
  <si>
    <t>––––2015-2016––––</t>
  </si>
  <si>
    <t>2015-2016</t>
  </si>
  <si>
    <t>2014-2016</t>
  </si>
  <si>
    <t>––––2016-2017––––</t>
  </si>
  <si>
    <t>2015-2017</t>
  </si>
  <si>
    <t>2016-2017</t>
  </si>
  <si>
    <t>––––2017-2018––––</t>
  </si>
  <si>
    <t>2016-2018</t>
  </si>
  <si>
    <t>2017-2018</t>
  </si>
  <si>
    <r>
      <t>1</t>
    </r>
    <r>
      <rPr>
        <sz val="7"/>
        <rFont val="Univers 55"/>
        <family val="2"/>
      </rPr>
      <t xml:space="preserve">  Beginning in 2009-2010, the ethnic group 'Asian or Pacific Islander' was split into two groups, the group 'Two or More Races' was added and the
    names of several ethnic groups were revised. 'Hispanic or Latino' includes students that may have been previously counted in other groups.</t>
    </r>
  </si>
  <si>
    <t>Total Multicultural</t>
  </si>
  <si>
    <t>––––2018-2019––––</t>
  </si>
  <si>
    <t>2018-2019</t>
  </si>
  <si>
    <t>2017-2019</t>
  </si>
  <si>
    <r>
      <t>2</t>
    </r>
    <r>
      <rPr>
        <sz val="7"/>
        <rFont val="Univers 55"/>
        <family val="2"/>
      </rPr>
      <t xml:space="preserve">   Bachelor's degrees are counted only once for undergraduate students with more than one major.</t>
    </r>
  </si>
  <si>
    <r>
      <t>Bachelor's</t>
    </r>
    <r>
      <rPr>
        <b/>
        <vertAlign val="superscript"/>
        <sz val="9"/>
        <rFont val="Univers 45 Light"/>
      </rPr>
      <t>2</t>
    </r>
  </si>
  <si>
    <r>
      <t>Degrees Awarded by Race/Ethnicity</t>
    </r>
    <r>
      <rPr>
        <vertAlign val="superscript"/>
        <sz val="14"/>
        <rFont val="Univers 55"/>
        <family val="2"/>
      </rPr>
      <t>1</t>
    </r>
    <r>
      <rPr>
        <vertAlign val="superscript"/>
        <sz val="14"/>
        <color theme="0"/>
        <rFont val="Univers 55"/>
      </rPr>
      <t>, 2</t>
    </r>
  </si>
  <si>
    <t>––––2019-2020––––</t>
  </si>
  <si>
    <t>2018-2020</t>
  </si>
  <si>
    <t>2019-2020</t>
  </si>
  <si>
    <t>2009-11</t>
  </si>
  <si>
    <t>2010-12</t>
  </si>
  <si>
    <t>2011-13</t>
  </si>
  <si>
    <t>2012-14</t>
  </si>
  <si>
    <t>2013-15</t>
  </si>
  <si>
    <t>2014-16</t>
  </si>
  <si>
    <t>2015-17</t>
  </si>
  <si>
    <t>2016-18</t>
  </si>
  <si>
    <t>2017-19</t>
  </si>
  <si>
    <t>2018-20</t>
  </si>
  <si>
    <t>––––2020-2021––––</t>
  </si>
  <si>
    <t>2019-21</t>
  </si>
  <si>
    <t>2020-2021</t>
  </si>
  <si>
    <t>2019-2021</t>
  </si>
  <si>
    <t>––––2021-2022––––</t>
  </si>
  <si>
    <t>2021-2022</t>
  </si>
  <si>
    <t>2020-2022</t>
  </si>
  <si>
    <t>2020-22</t>
  </si>
  <si>
    <r>
      <t>Doctorate</t>
    </r>
    <r>
      <rPr>
        <b/>
        <vertAlign val="superscript"/>
        <sz val="8"/>
        <rFont val="Univers 45 Light"/>
      </rPr>
      <t>3</t>
    </r>
  </si>
  <si>
    <r>
      <t>3</t>
    </r>
    <r>
      <rPr>
        <sz val="7"/>
        <rFont val="Univers 55"/>
        <family val="2"/>
      </rPr>
      <t xml:space="preserve">   Beginning 2021-22, the Doctorate total includes Ph.D. and Ed.D.</t>
    </r>
  </si>
  <si>
    <t>––––2022-2023––––</t>
  </si>
  <si>
    <t>2022-23</t>
  </si>
  <si>
    <t>2021-2023</t>
  </si>
  <si>
    <t>2021-23</t>
  </si>
  <si>
    <t>––––2023-2024––––</t>
  </si>
  <si>
    <t>Last Updated: 10/16/2024</t>
  </si>
  <si>
    <t>2022-2024</t>
  </si>
  <si>
    <t>2023-24</t>
  </si>
  <si>
    <t>2022-24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</si>
</sst>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
    <numFmt numFmtId="167" formatCode="?,??0"/>
  </numFmts>
  <fonts count="27">
    <font>
      <sz val="10"/>
      <name val="Univers 55"/>
    </font>
    <font>
      <sz val="10"/>
      <name val="Geneva"/>
    </font>
    <font>
      <sz val="14"/>
      <name val="Univers 75 Black"/>
    </font>
    <font>
      <sz val="10"/>
      <name val="Berkeley Italic"/>
    </font>
    <font>
      <b/>
      <sz val="14"/>
      <name val="Univers 55"/>
      <family val="2"/>
    </font>
    <font>
      <i/>
      <sz val="10"/>
      <name val="Berkeley"/>
      <family val="1"/>
    </font>
    <font>
      <b/>
      <sz val="8"/>
      <name val="Univers 55"/>
      <family val="2"/>
    </font>
    <font>
      <sz val="10"/>
      <name val="Univers 55"/>
      <family val="2"/>
    </font>
    <font>
      <sz val="7"/>
      <name val="Univers 55"/>
      <family val="2"/>
    </font>
    <font>
      <b/>
      <sz val="7"/>
      <name val="Univers 45 Light"/>
      <family val="2"/>
    </font>
    <font>
      <b/>
      <sz val="7"/>
      <name val="Univers 55"/>
      <family val="2"/>
    </font>
    <font>
      <vertAlign val="superscript"/>
      <sz val="9"/>
      <name val="Univers 55"/>
      <family val="2"/>
    </font>
    <font>
      <b/>
      <sz val="10"/>
      <name val="Univers 55"/>
      <family val="2"/>
    </font>
    <font>
      <b/>
      <sz val="10"/>
      <name val="Univers 45 Light"/>
      <family val="2"/>
    </font>
    <font>
      <sz val="10"/>
      <name val="Univers 55"/>
      <family val="2"/>
    </font>
    <font>
      <b/>
      <vertAlign val="superscript"/>
      <sz val="9"/>
      <name val="Univers 45 Light"/>
      <family val="2"/>
    </font>
    <font>
      <vertAlign val="superscript"/>
      <sz val="14"/>
      <name val="Univers 55"/>
      <family val="2"/>
    </font>
    <font>
      <sz val="7"/>
      <name val="Univers 55"/>
    </font>
    <font>
      <i/>
      <sz val="7"/>
      <name val="Univers 55"/>
    </font>
    <font>
      <i/>
      <sz val="10"/>
      <name val="Univers 55"/>
    </font>
    <font>
      <b/>
      <i/>
      <sz val="7"/>
      <name val="Univers 45 Light"/>
    </font>
    <font>
      <b/>
      <i/>
      <sz val="10"/>
      <name val="Univers 45 Light"/>
    </font>
    <font>
      <sz val="8"/>
      <name val="Univers 55"/>
      <family val="2"/>
    </font>
    <font>
      <b/>
      <sz val="8"/>
      <name val="Univers 45 Light"/>
      <family val="2"/>
    </font>
    <font>
      <b/>
      <vertAlign val="superscript"/>
      <sz val="9"/>
      <name val="Univers 45 Light"/>
    </font>
    <font>
      <vertAlign val="superscript"/>
      <sz val="14"/>
      <color theme="0"/>
      <name val="Univers 55"/>
    </font>
    <font>
      <b/>
      <vertAlign val="superscript"/>
      <sz val="8"/>
      <name val="Univers 45 Light"/>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86">
    <xf numFmtId="0" fontId="0" fillId="0" borderId="0" xfId="0"/>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5" fillId="0" borderId="0" xfId="0" applyFont="1" applyAlignment="1">
      <alignment horizontal="left"/>
    </xf>
    <xf numFmtId="0" fontId="6" fillId="0" borderId="1" xfId="0" applyFont="1" applyBorder="1"/>
    <xf numFmtId="0" fontId="6" fillId="0" borderId="0" xfId="0" applyFont="1"/>
    <xf numFmtId="0" fontId="7" fillId="0" borderId="0" xfId="0" applyFont="1"/>
    <xf numFmtId="0" fontId="8" fillId="0" borderId="0" xfId="0" applyFont="1"/>
    <xf numFmtId="165" fontId="5" fillId="0" borderId="0" xfId="0" applyNumberFormat="1" applyFont="1" applyAlignment="1">
      <alignment horizontal="left"/>
    </xf>
    <xf numFmtId="0" fontId="9" fillId="0" borderId="0" xfId="0" applyFont="1"/>
    <xf numFmtId="167" fontId="8" fillId="0" borderId="0" xfId="0" applyNumberFormat="1" applyFont="1" applyAlignment="1">
      <alignment horizontal="center"/>
    </xf>
    <xf numFmtId="167" fontId="9" fillId="0" borderId="0" xfId="0" applyNumberFormat="1" applyFont="1" applyAlignment="1">
      <alignment horizontal="center"/>
    </xf>
    <xf numFmtId="164" fontId="9" fillId="0" borderId="0" xfId="0" applyNumberFormat="1" applyFont="1" applyAlignment="1">
      <alignment horizontal="center"/>
    </xf>
    <xf numFmtId="0" fontId="11" fillId="0" borderId="0" xfId="0" applyFont="1"/>
    <xf numFmtId="0" fontId="10" fillId="0" borderId="1" xfId="0" applyFont="1" applyBorder="1" applyAlignment="1">
      <alignment horizontal="center"/>
    </xf>
    <xf numFmtId="0" fontId="12" fillId="0" borderId="0" xfId="0" applyFont="1" applyAlignment="1">
      <alignment horizontal="center"/>
    </xf>
    <xf numFmtId="0" fontId="13" fillId="0" borderId="0" xfId="0" applyFont="1"/>
    <xf numFmtId="0" fontId="14" fillId="0" borderId="0" xfId="0" applyFont="1"/>
    <xf numFmtId="0" fontId="10" fillId="0" borderId="0" xfId="0" applyFont="1" applyAlignment="1">
      <alignment horizontal="center"/>
    </xf>
    <xf numFmtId="0" fontId="9" fillId="0" borderId="2" xfId="0" applyFont="1" applyBorder="1"/>
    <xf numFmtId="167" fontId="9" fillId="0" borderId="2" xfId="0" applyNumberFormat="1" applyFont="1" applyBorder="1" applyAlignment="1">
      <alignment horizontal="center"/>
    </xf>
    <xf numFmtId="0" fontId="8" fillId="0" borderId="0" xfId="0" applyFont="1" applyAlignment="1">
      <alignment vertical="center"/>
    </xf>
    <xf numFmtId="167" fontId="8" fillId="0" borderId="0" xfId="0" applyNumberFormat="1" applyFont="1" applyAlignment="1">
      <alignment horizontal="center" vertical="center"/>
    </xf>
    <xf numFmtId="0" fontId="0" fillId="0" borderId="0" xfId="0" applyAlignment="1">
      <alignment vertical="center"/>
    </xf>
    <xf numFmtId="0" fontId="7" fillId="0" borderId="0" xfId="0" applyFont="1" applyAlignment="1">
      <alignment vertical="center"/>
    </xf>
    <xf numFmtId="164" fontId="8" fillId="0" borderId="0" xfId="0" applyNumberFormat="1" applyFont="1" applyAlignment="1">
      <alignment horizontal="center" vertical="center"/>
    </xf>
    <xf numFmtId="167" fontId="8" fillId="0" borderId="1" xfId="0" applyNumberFormat="1" applyFont="1" applyBorder="1" applyAlignment="1">
      <alignment horizontal="center" vertical="center"/>
    </xf>
    <xf numFmtId="0" fontId="9" fillId="0" borderId="0" xfId="0" applyFont="1" applyAlignment="1">
      <alignment vertical="center"/>
    </xf>
    <xf numFmtId="167" fontId="9" fillId="0" borderId="0" xfId="0" applyNumberFormat="1" applyFont="1" applyAlignment="1">
      <alignment horizontal="center" vertical="center"/>
    </xf>
    <xf numFmtId="164" fontId="9" fillId="0" borderId="0" xfId="0" applyNumberFormat="1" applyFont="1" applyAlignment="1">
      <alignment horizontal="center" vertical="center"/>
    </xf>
    <xf numFmtId="0" fontId="13" fillId="0" borderId="0" xfId="0" applyFont="1" applyAlignment="1">
      <alignment vertical="center"/>
    </xf>
    <xf numFmtId="166" fontId="8" fillId="0" borderId="0" xfId="0" applyNumberFormat="1" applyFont="1" applyAlignment="1">
      <alignment vertical="center"/>
    </xf>
    <xf numFmtId="164" fontId="9" fillId="0" borderId="0" xfId="1" applyNumberFormat="1" applyFont="1" applyAlignment="1">
      <alignment vertical="center"/>
    </xf>
    <xf numFmtId="164" fontId="9" fillId="0" borderId="0" xfId="1" applyNumberFormat="1" applyFont="1" applyAlignment="1">
      <alignment horizontal="center" vertical="center"/>
    </xf>
    <xf numFmtId="164" fontId="9" fillId="0" borderId="0" xfId="1" applyNumberFormat="1" applyFont="1" applyBorder="1" applyAlignment="1">
      <alignment horizontal="center" vertical="center"/>
    </xf>
    <xf numFmtId="164" fontId="13" fillId="0" borderId="0" xfId="1" applyNumberFormat="1" applyFont="1" applyAlignment="1">
      <alignment vertical="center"/>
    </xf>
    <xf numFmtId="0" fontId="8" fillId="0" borderId="0" xfId="0" applyFont="1" applyAlignment="1">
      <alignment wrapText="1"/>
    </xf>
    <xf numFmtId="167" fontId="9" fillId="2" borderId="2" xfId="0" applyNumberFormat="1" applyFont="1" applyFill="1" applyBorder="1" applyAlignment="1">
      <alignment horizontal="center"/>
    </xf>
    <xf numFmtId="167" fontId="9" fillId="2" borderId="0" xfId="0" applyNumberFormat="1" applyFont="1" applyFill="1" applyAlignment="1">
      <alignment horizontal="center"/>
    </xf>
    <xf numFmtId="166" fontId="8" fillId="2" borderId="0" xfId="0" applyNumberFormat="1" applyFont="1" applyFill="1" applyAlignment="1">
      <alignment vertical="center"/>
    </xf>
    <xf numFmtId="167" fontId="8" fillId="2" borderId="0" xfId="0" applyNumberFormat="1" applyFont="1" applyFill="1" applyAlignment="1">
      <alignment horizontal="center" vertical="center"/>
    </xf>
    <xf numFmtId="164" fontId="8" fillId="2" borderId="0" xfId="0" applyNumberFormat="1" applyFont="1" applyFill="1" applyAlignment="1">
      <alignment horizontal="center" vertical="center"/>
    </xf>
    <xf numFmtId="0" fontId="10" fillId="0" borderId="0" xfId="0" applyFont="1" applyAlignment="1">
      <alignment horizontal="center" wrapText="1"/>
    </xf>
    <xf numFmtId="0" fontId="6" fillId="0" borderId="0" xfId="0" applyFont="1" applyAlignment="1">
      <alignment wrapText="1"/>
    </xf>
    <xf numFmtId="0" fontId="6" fillId="0" borderId="1" xfId="0" applyFont="1" applyBorder="1" applyAlignment="1">
      <alignment wrapText="1"/>
    </xf>
    <xf numFmtId="0" fontId="10" fillId="0" borderId="0" xfId="0" applyFont="1" applyAlignment="1">
      <alignment wrapText="1"/>
    </xf>
    <xf numFmtId="0" fontId="17" fillId="0" borderId="0" xfId="0" applyFont="1"/>
    <xf numFmtId="167" fontId="17" fillId="0" borderId="0" xfId="0" applyNumberFormat="1" applyFont="1"/>
    <xf numFmtId="0" fontId="17" fillId="0" borderId="0" xfId="0" applyFont="1" applyAlignment="1">
      <alignment wrapText="1"/>
    </xf>
    <xf numFmtId="164" fontId="17" fillId="0" borderId="0" xfId="1" applyNumberFormat="1" applyFont="1"/>
    <xf numFmtId="0" fontId="8" fillId="2" borderId="0" xfId="0" applyFont="1" applyFill="1" applyAlignment="1">
      <alignment vertical="center"/>
    </xf>
    <xf numFmtId="0" fontId="18" fillId="2" borderId="0" xfId="0" applyFont="1" applyFill="1" applyAlignment="1">
      <alignment vertical="center"/>
    </xf>
    <xf numFmtId="167" fontId="18" fillId="2" borderId="0" xfId="0" applyNumberFormat="1" applyFont="1" applyFill="1" applyAlignment="1">
      <alignment horizontal="center" vertical="center"/>
    </xf>
    <xf numFmtId="164" fontId="18" fillId="2" borderId="0" xfId="0" applyNumberFormat="1" applyFont="1" applyFill="1" applyAlignment="1">
      <alignment horizontal="center" vertical="center"/>
    </xf>
    <xf numFmtId="0" fontId="19" fillId="0" borderId="0" xfId="0" applyFont="1" applyAlignment="1">
      <alignment vertical="center"/>
    </xf>
    <xf numFmtId="0" fontId="0" fillId="2" borderId="0" xfId="0" applyFill="1" applyAlignment="1">
      <alignment vertical="center"/>
    </xf>
    <xf numFmtId="0" fontId="18" fillId="0" borderId="0" xfId="0" applyFont="1" applyAlignment="1">
      <alignment vertical="center"/>
    </xf>
    <xf numFmtId="167" fontId="18" fillId="0" borderId="0" xfId="0" applyNumberFormat="1" applyFont="1" applyAlignment="1">
      <alignment horizontal="center" vertical="center"/>
    </xf>
    <xf numFmtId="164" fontId="18" fillId="0" borderId="0" xfId="0" applyNumberFormat="1" applyFont="1" applyAlignment="1">
      <alignment horizontal="center" vertical="center"/>
    </xf>
    <xf numFmtId="0" fontId="20" fillId="0" borderId="0" xfId="0" applyFont="1" applyAlignment="1">
      <alignment vertical="center"/>
    </xf>
    <xf numFmtId="167" fontId="20" fillId="0" borderId="0" xfId="0" applyNumberFormat="1" applyFont="1" applyAlignment="1">
      <alignment horizontal="center" vertical="center"/>
    </xf>
    <xf numFmtId="164" fontId="20" fillId="0" borderId="0" xfId="0" applyNumberFormat="1" applyFont="1" applyAlignment="1">
      <alignment horizontal="center" vertical="center"/>
    </xf>
    <xf numFmtId="0" fontId="21" fillId="0" borderId="0" xfId="0" applyFont="1" applyAlignment="1">
      <alignment vertical="center"/>
    </xf>
    <xf numFmtId="0" fontId="8" fillId="0" borderId="1" xfId="0" applyFont="1" applyBorder="1" applyAlignment="1">
      <alignment vertical="center"/>
    </xf>
    <xf numFmtId="164" fontId="8" fillId="0" borderId="1" xfId="0" applyNumberFormat="1" applyFont="1" applyBorder="1" applyAlignment="1">
      <alignment horizontal="center" vertical="center"/>
    </xf>
    <xf numFmtId="0" fontId="10" fillId="0" borderId="0" xfId="0" applyFont="1"/>
    <xf numFmtId="164" fontId="17" fillId="0" borderId="0" xfId="0" applyNumberFormat="1" applyFont="1"/>
    <xf numFmtId="0" fontId="22" fillId="0" borderId="0" xfId="0" applyFont="1"/>
    <xf numFmtId="0" fontId="6" fillId="0" borderId="0" xfId="0" applyFont="1" applyAlignment="1">
      <alignment horizontal="center"/>
    </xf>
    <xf numFmtId="0" fontId="23" fillId="2" borderId="0" xfId="0" applyFont="1" applyFill="1"/>
    <xf numFmtId="167" fontId="23" fillId="2" borderId="0" xfId="0" applyNumberFormat="1" applyFont="1" applyFill="1" applyAlignment="1">
      <alignment horizontal="center"/>
    </xf>
    <xf numFmtId="0" fontId="23" fillId="2" borderId="0" xfId="0" applyFont="1" applyFill="1" applyAlignment="1">
      <alignment horizontal="center"/>
    </xf>
    <xf numFmtId="167" fontId="23" fillId="2" borderId="2" xfId="0" applyNumberFormat="1" applyFont="1" applyFill="1" applyBorder="1" applyAlignment="1">
      <alignment horizontal="center"/>
    </xf>
    <xf numFmtId="0" fontId="23" fillId="0" borderId="0" xfId="0" applyFont="1"/>
    <xf numFmtId="167" fontId="23" fillId="0" borderId="0" xfId="0" applyNumberFormat="1" applyFont="1" applyAlignment="1">
      <alignment horizontal="center"/>
    </xf>
    <xf numFmtId="0" fontId="23" fillId="0" borderId="0" xfId="0" applyFont="1" applyAlignment="1">
      <alignment horizontal="center"/>
    </xf>
    <xf numFmtId="164" fontId="23" fillId="0" borderId="0" xfId="0" applyNumberFormat="1" applyFont="1" applyAlignment="1">
      <alignment horizontal="center"/>
    </xf>
    <xf numFmtId="0" fontId="23" fillId="0" borderId="0" xfId="0" applyFont="1" applyAlignment="1">
      <alignment vertical="center"/>
    </xf>
    <xf numFmtId="167" fontId="23" fillId="0" borderId="0" xfId="0" applyNumberFormat="1" applyFont="1" applyAlignment="1">
      <alignment horizontal="center" vertical="center"/>
    </xf>
    <xf numFmtId="0" fontId="23" fillId="0" borderId="0" xfId="0" applyFont="1" applyAlignment="1">
      <alignment horizontal="center" vertical="center"/>
    </xf>
    <xf numFmtId="165" fontId="5" fillId="0" borderId="0" xfId="0" applyNumberFormat="1" applyFont="1" applyAlignment="1">
      <alignment horizontal="left" vertical="center"/>
    </xf>
    <xf numFmtId="0" fontId="0" fillId="0" borderId="0" xfId="0" applyAlignment="1">
      <alignment horizontal="left" vertical="center"/>
    </xf>
    <xf numFmtId="0" fontId="6" fillId="0" borderId="0" xfId="0" applyFont="1" applyAlignment="1">
      <alignment horizontal="center"/>
    </xf>
    <xf numFmtId="165" fontId="5" fillId="0" borderId="0" xfId="0" applyNumberFormat="1" applyFont="1" applyAlignment="1">
      <alignment horizontal="left"/>
    </xf>
    <xf numFmtId="0" fontId="11" fillId="0" borderId="0" xfId="0" applyFont="1" applyAlignment="1">
      <alignment horizontal="left" wrapText="1"/>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FFF"/>
      <rgbColor rgb="0069FFFF"/>
      <rgbColor rgb="00E0FFE0"/>
      <rgbColor rgb="00FFFF80"/>
      <rgbColor rgb="00A6CAF0"/>
      <rgbColor rgb="00DD9CB3"/>
      <rgbColor rgb="00B38FEE"/>
      <rgbColor rgb="00E3E3E3"/>
      <rgbColor rgb="002A6FF9"/>
      <rgbColor rgb="003FB8CD"/>
      <rgbColor rgb="00488436"/>
      <rgbColor rgb="00958C41"/>
      <rgbColor rgb="008E5E42"/>
      <rgbColor rgb="00A0627A"/>
      <rgbColor rgb="00624FAC"/>
      <rgbColor rgb="00969696"/>
      <rgbColor rgb="001D2FBE"/>
      <rgbColor rgb="00286676"/>
      <rgbColor rgb="00004500"/>
      <rgbColor rgb="00453E01"/>
      <rgbColor rgb="006A2813"/>
      <rgbColor rgb="0085396A"/>
      <rgbColor rgb="004A3285"/>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962" b="1" i="0" baseline="0">
                <a:solidFill>
                  <a:sysClr val="windowText" lastClr="000000"/>
                </a:solidFill>
                <a:effectLst/>
              </a:rPr>
              <a:t>Percent Total Multicultural, Three-Year Rolling Average </a:t>
            </a:r>
            <a:endParaRPr lang="en-US" sz="962">
              <a:solidFill>
                <a:sysClr val="windowText" lastClr="000000"/>
              </a:solidFill>
              <a:effectLst/>
            </a:endParaRPr>
          </a:p>
        </c:rich>
      </c:tx>
      <c:layout>
        <c:manualLayout>
          <c:xMode val="edge"/>
          <c:yMode val="edge"/>
          <c:x val="0.28151650186595317"/>
          <c:y val="8.300514027056746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2668201851029004E-2"/>
          <c:y val="0.325514437183195"/>
          <c:w val="0.90647422800646427"/>
          <c:h val="0.4366099384919962"/>
        </c:manualLayout>
      </c:layout>
      <c:lineChart>
        <c:grouping val="standard"/>
        <c:varyColors val="0"/>
        <c:ser>
          <c:idx val="0"/>
          <c:order val="0"/>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Sheet1!$N$74:$Y$74</c15:sqref>
                  </c15:fullRef>
                </c:ext>
              </c:extLst>
              <c:f>Sheet1!$P$74:$Y$74</c:f>
              <c:strCache>
                <c:ptCount val="10"/>
                <c:pt idx="0">
                  <c:v>2013-15</c:v>
                </c:pt>
                <c:pt idx="1">
                  <c:v>2014-16</c:v>
                </c:pt>
                <c:pt idx="2">
                  <c:v>2015-17</c:v>
                </c:pt>
                <c:pt idx="3">
                  <c:v>2016-18</c:v>
                </c:pt>
                <c:pt idx="4">
                  <c:v>2017-19</c:v>
                </c:pt>
                <c:pt idx="5">
                  <c:v>2018-20</c:v>
                </c:pt>
                <c:pt idx="6">
                  <c:v>2019-21</c:v>
                </c:pt>
                <c:pt idx="7">
                  <c:v>2020-22</c:v>
                </c:pt>
                <c:pt idx="8">
                  <c:v>2021-23</c:v>
                </c:pt>
                <c:pt idx="9">
                  <c:v>2022-24</c:v>
                </c:pt>
              </c:strCache>
            </c:strRef>
          </c:cat>
          <c:val>
            <c:numRef>
              <c:extLst>
                <c:ext xmlns:c15="http://schemas.microsoft.com/office/drawing/2012/chart" uri="{02D57815-91ED-43cb-92C2-25804820EDAC}">
                  <c15:fullRef>
                    <c15:sqref>Sheet1!$N$75:$Y$75</c15:sqref>
                  </c15:fullRef>
                </c:ext>
              </c:extLst>
              <c:f>Sheet1!$P$75:$Y$75</c:f>
              <c:numCache>
                <c:formatCode>0.0%</c:formatCode>
                <c:ptCount val="10"/>
                <c:pt idx="0">
                  <c:v>8.7999999999999995E-2</c:v>
                </c:pt>
                <c:pt idx="1">
                  <c:v>9.6000000000000002E-2</c:v>
                </c:pt>
                <c:pt idx="2">
                  <c:v>0.10199999999999999</c:v>
                </c:pt>
                <c:pt idx="3">
                  <c:v>0.105</c:v>
                </c:pt>
                <c:pt idx="4">
                  <c:v>0.107</c:v>
                </c:pt>
                <c:pt idx="5">
                  <c:v>0.114</c:v>
                </c:pt>
                <c:pt idx="6">
                  <c:v>0.123</c:v>
                </c:pt>
                <c:pt idx="7">
                  <c:v>0.13100000000000001</c:v>
                </c:pt>
                <c:pt idx="8">
                  <c:v>0.13800000000000001</c:v>
                </c:pt>
                <c:pt idx="9">
                  <c:v>0.13800000000000001</c:v>
                </c:pt>
              </c:numCache>
            </c:numRef>
          </c:val>
          <c:smooth val="0"/>
          <c:extLst>
            <c:ext xmlns:c16="http://schemas.microsoft.com/office/drawing/2014/chart" uri="{C3380CC4-5D6E-409C-BE32-E72D297353CC}">
              <c16:uniqueId val="{00000000-8ED9-4909-A4B6-A9BA228D4468}"/>
            </c:ext>
          </c:extLst>
        </c:ser>
        <c:dLbls>
          <c:dLblPos val="ctr"/>
          <c:showLegendKey val="0"/>
          <c:showVal val="1"/>
          <c:showCatName val="0"/>
          <c:showSerName val="0"/>
          <c:showPercent val="0"/>
          <c:showBubbleSize val="0"/>
        </c:dLbls>
        <c:smooth val="0"/>
        <c:axId val="575622840"/>
        <c:axId val="575627432"/>
      </c:lineChart>
      <c:catAx>
        <c:axId val="575622840"/>
        <c:scaling>
          <c:orientation val="minMax"/>
        </c:scaling>
        <c:delete val="0"/>
        <c:axPos val="b"/>
        <c:title>
          <c:tx>
            <c:rich>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r>
                  <a:rPr lang="en-US" sz="800" b="1" i="0" baseline="0">
                    <a:solidFill>
                      <a:sysClr val="windowText" lastClr="000000"/>
                    </a:solidFill>
                    <a:effectLst/>
                  </a:rPr>
                  <a:t>Academic Years</a:t>
                </a:r>
                <a:endParaRPr lang="en-US" sz="800">
                  <a:solidFill>
                    <a:sysClr val="windowText" lastClr="000000"/>
                  </a:solidFill>
                  <a:effectLst/>
                </a:endParaRPr>
              </a:p>
            </c:rich>
          </c:tx>
          <c:layout>
            <c:manualLayout>
              <c:xMode val="edge"/>
              <c:yMode val="edge"/>
              <c:x val="0.46364831690807307"/>
              <c:y val="0.88217706000818341"/>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5627432"/>
        <c:crosses val="autoZero"/>
        <c:auto val="1"/>
        <c:lblAlgn val="ctr"/>
        <c:lblOffset val="100"/>
        <c:noMultiLvlLbl val="0"/>
      </c:catAx>
      <c:valAx>
        <c:axId val="575627432"/>
        <c:scaling>
          <c:orientation val="minMax"/>
          <c:max val="0.16000000000000003"/>
          <c:min val="0"/>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5622840"/>
        <c:crosses val="autoZero"/>
        <c:crossBetween val="between"/>
        <c:majorUnit val="4.0000000000000008E-2"/>
        <c:minorUnit val="1.0000000000000002E-2"/>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Sheet1!$C$95</c:f>
              <c:strCache>
                <c:ptCount val="1"/>
                <c:pt idx="0">
                  <c:v>Percent Minority</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Sheet1!$D$94:$M$94</c:f>
              <c:strCache>
                <c:ptCount val="10"/>
                <c:pt idx="0">
                  <c:v>2003-2004</c:v>
                </c:pt>
                <c:pt idx="1">
                  <c:v>2004-2005</c:v>
                </c:pt>
                <c:pt idx="2">
                  <c:v>2005-2006</c:v>
                </c:pt>
                <c:pt idx="3">
                  <c:v>2006-2007</c:v>
                </c:pt>
                <c:pt idx="4">
                  <c:v>2007-2008</c:v>
                </c:pt>
                <c:pt idx="5">
                  <c:v>2008-2009</c:v>
                </c:pt>
                <c:pt idx="6">
                  <c:v>2009-2010</c:v>
                </c:pt>
                <c:pt idx="7">
                  <c:v>2010-2011</c:v>
                </c:pt>
                <c:pt idx="8">
                  <c:v>2011-2012</c:v>
                </c:pt>
                <c:pt idx="9">
                  <c:v>2012-2013</c:v>
                </c:pt>
              </c:strCache>
            </c:strRef>
          </c:cat>
          <c:val>
            <c:numRef>
              <c:f>Sheet1!$D$95:$M$95</c:f>
              <c:numCache>
                <c:formatCode>0.0%</c:formatCode>
                <c:ptCount val="10"/>
                <c:pt idx="0">
                  <c:v>6.0461836770668076E-2</c:v>
                </c:pt>
                <c:pt idx="1">
                  <c:v>6.143635125936011E-2</c:v>
                </c:pt>
                <c:pt idx="2">
                  <c:v>7.2107227689175435E-2</c:v>
                </c:pt>
                <c:pt idx="3">
                  <c:v>7.1111932028075364E-2</c:v>
                </c:pt>
                <c:pt idx="4">
                  <c:v>7.4589578872234122E-2</c:v>
                </c:pt>
                <c:pt idx="5">
                  <c:v>7.6192250372578235E-2</c:v>
                </c:pt>
                <c:pt idx="6">
                  <c:v>7.5929203539823006E-2</c:v>
                </c:pt>
                <c:pt idx="7">
                  <c:v>8.2840236686390539E-2</c:v>
                </c:pt>
                <c:pt idx="8">
                  <c:v>7.5391180654338544E-2</c:v>
                </c:pt>
                <c:pt idx="9">
                  <c:v>8.0841638981173899E-2</c:v>
                </c:pt>
              </c:numCache>
            </c:numRef>
          </c:val>
          <c:extLst>
            <c:ext xmlns:c16="http://schemas.microsoft.com/office/drawing/2014/chart" uri="{C3380CC4-5D6E-409C-BE32-E72D297353CC}">
              <c16:uniqueId val="{00000000-4D01-4662-9037-83A538073CB1}"/>
            </c:ext>
          </c:extLst>
        </c:ser>
        <c:dLbls>
          <c:showLegendKey val="0"/>
          <c:showVal val="0"/>
          <c:showCatName val="0"/>
          <c:showSerName val="0"/>
          <c:showPercent val="0"/>
          <c:showBubbleSize val="0"/>
        </c:dLbls>
        <c:gapWidth val="56"/>
        <c:axId val="476818632"/>
        <c:axId val="476819024"/>
      </c:barChart>
      <c:catAx>
        <c:axId val="476818632"/>
        <c:scaling>
          <c:orientation val="minMax"/>
        </c:scaling>
        <c:delete val="0"/>
        <c:axPos val="b"/>
        <c:numFmt formatCode="General" sourceLinked="1"/>
        <c:majorTickMark val="out"/>
        <c:minorTickMark val="none"/>
        <c:tickLblPos val="nextTo"/>
        <c:crossAx val="476819024"/>
        <c:crosses val="autoZero"/>
        <c:auto val="1"/>
        <c:lblAlgn val="ctr"/>
        <c:lblOffset val="100"/>
        <c:noMultiLvlLbl val="0"/>
      </c:catAx>
      <c:valAx>
        <c:axId val="476819024"/>
        <c:scaling>
          <c:orientation val="minMax"/>
        </c:scaling>
        <c:delete val="0"/>
        <c:axPos val="l"/>
        <c:numFmt formatCode="0.0%" sourceLinked="1"/>
        <c:majorTickMark val="out"/>
        <c:minorTickMark val="none"/>
        <c:tickLblPos val="nextTo"/>
        <c:crossAx val="476818632"/>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0.11570161367771295"/>
          <c:y val="0.35001376877070695"/>
          <c:w val="0.84128762322958583"/>
          <c:h val="0.36407985887010025"/>
        </c:manualLayout>
      </c:layout>
      <c:lineChart>
        <c:grouping val="standard"/>
        <c:varyColors val="0"/>
        <c:ser>
          <c:idx val="0"/>
          <c:order val="0"/>
          <c:tx>
            <c:strRef>
              <c:f>Sheet1!$C$75</c:f>
              <c:strCache>
                <c:ptCount val="1"/>
                <c:pt idx="0">
                  <c:v>Three-Year Rolling Average Total Minority</c:v>
                </c:pt>
              </c:strCache>
            </c:strRef>
          </c:tx>
          <c:marker>
            <c:symbol val="none"/>
          </c:marker>
          <c:dLbls>
            <c:dLbl>
              <c:idx val="0"/>
              <c:layout>
                <c:manualLayout>
                  <c:x val="-2.7649776273879378E-2"/>
                  <c:y val="5.4644808743169397E-2"/>
                </c:manualLayout>
              </c:layout>
              <c:spPr>
                <a:noFill/>
                <a:ln w="25400">
                  <a:noFill/>
                </a:ln>
              </c:spPr>
              <c:txPr>
                <a:bodyPr wrap="square" lIns="38100" tIns="19050" rIns="38100" bIns="19050" anchor="ctr">
                  <a:spAutoFit/>
                </a:bodyPr>
                <a:lstStyle/>
                <a:p>
                  <a:pPr>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497-48D5-A9F5-1C884B0D6517}"/>
                </c:ext>
              </c:extLst>
            </c:dLbl>
            <c:dLbl>
              <c:idx val="1"/>
              <c:layout>
                <c:manualLayout>
                  <c:x val="-2.1505381546350656E-2"/>
                  <c:y val="3.825136612021858E-2"/>
                </c:manualLayout>
              </c:layout>
              <c:spPr>
                <a:noFill/>
                <a:ln w="25400">
                  <a:noFill/>
                </a:ln>
              </c:spPr>
              <c:txPr>
                <a:bodyPr wrap="square" lIns="38100" tIns="19050" rIns="38100" bIns="19050" anchor="ctr">
                  <a:spAutoFit/>
                </a:bodyPr>
                <a:lstStyle/>
                <a:p>
                  <a:pPr>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497-48D5-A9F5-1C884B0D6517}"/>
                </c:ext>
              </c:extLst>
            </c:dLbl>
            <c:dLbl>
              <c:idx val="2"/>
              <c:layout>
                <c:manualLayout>
                  <c:x val="-2.1505381546350628E-2"/>
                  <c:y val="3.825136612021858E-2"/>
                </c:manualLayout>
              </c:layout>
              <c:spPr>
                <a:noFill/>
                <a:ln w="25400">
                  <a:noFill/>
                </a:ln>
              </c:spPr>
              <c:txPr>
                <a:bodyPr wrap="square" lIns="38100" tIns="19050" rIns="38100" bIns="19050" anchor="ctr">
                  <a:spAutoFit/>
                </a:bodyPr>
                <a:lstStyle/>
                <a:p>
                  <a:pPr>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497-48D5-A9F5-1C884B0D6517}"/>
                </c:ext>
              </c:extLst>
            </c:dLbl>
            <c:dLbl>
              <c:idx val="3"/>
              <c:layout>
                <c:manualLayout>
                  <c:x val="-1.5360986818821934E-2"/>
                  <c:y val="4.9180327868852361E-2"/>
                </c:manualLayout>
              </c:layout>
              <c:spPr>
                <a:noFill/>
                <a:ln w="25400">
                  <a:noFill/>
                </a:ln>
              </c:spPr>
              <c:txPr>
                <a:bodyPr wrap="square" lIns="38100" tIns="19050" rIns="38100" bIns="19050" anchor="ctr">
                  <a:spAutoFit/>
                </a:bodyPr>
                <a:lstStyle/>
                <a:p>
                  <a:pPr>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497-48D5-A9F5-1C884B0D6517}"/>
                </c:ext>
              </c:extLst>
            </c:dLbl>
            <c:dLbl>
              <c:idx val="4"/>
              <c:layout>
                <c:manualLayout>
                  <c:x val="-1.8515915796634023E-2"/>
                  <c:y val="4.9180327868852458E-2"/>
                </c:manualLayout>
              </c:layout>
              <c:spPr>
                <a:noFill/>
                <a:ln w="25400">
                  <a:noFill/>
                </a:ln>
              </c:spPr>
              <c:txPr>
                <a:bodyPr wrap="square" lIns="38100" tIns="19050" rIns="38100" bIns="19050" anchor="ctr">
                  <a:spAutoFit/>
                </a:bodyPr>
                <a:lstStyle/>
                <a:p>
                  <a:pPr>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497-48D5-A9F5-1C884B0D6517}"/>
                </c:ext>
              </c:extLst>
            </c:dLbl>
            <c:dLbl>
              <c:idx val="5"/>
              <c:layout>
                <c:manualLayout>
                  <c:x val="-1.8433184182586309E-2"/>
                  <c:y val="5.4644808743169397E-2"/>
                </c:manualLayout>
              </c:layout>
              <c:spPr>
                <a:noFill/>
                <a:ln w="25400">
                  <a:noFill/>
                </a:ln>
              </c:spPr>
              <c:txPr>
                <a:bodyPr wrap="square" lIns="38100" tIns="19050" rIns="38100" bIns="19050" anchor="ctr">
                  <a:spAutoFit/>
                </a:bodyPr>
                <a:lstStyle/>
                <a:p>
                  <a:pPr>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497-48D5-A9F5-1C884B0D6517}"/>
                </c:ext>
              </c:extLst>
            </c:dLbl>
            <c:dLbl>
              <c:idx val="6"/>
              <c:layout>
                <c:manualLayout>
                  <c:x val="-2.1422649932302799E-2"/>
                  <c:y val="4.3715846994535471E-2"/>
                </c:manualLayout>
              </c:layout>
              <c:spPr>
                <a:noFill/>
                <a:ln w="25400">
                  <a:noFill/>
                </a:ln>
              </c:spPr>
              <c:txPr>
                <a:bodyPr wrap="square" lIns="38100" tIns="19050" rIns="38100" bIns="19050" anchor="ctr">
                  <a:spAutoFit/>
                </a:bodyPr>
                <a:lstStyle/>
                <a:p>
                  <a:pPr>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497-48D5-A9F5-1C884B0D6517}"/>
                </c:ext>
              </c:extLst>
            </c:dLbl>
            <c:dLbl>
              <c:idx val="7"/>
              <c:layout>
                <c:manualLayout>
                  <c:x val="-1.8350452568538539E-2"/>
                  <c:y val="3.8251366120218531E-2"/>
                </c:manualLayout>
              </c:layout>
              <c:spPr>
                <a:noFill/>
                <a:ln w="25400">
                  <a:noFill/>
                </a:ln>
              </c:spPr>
              <c:txPr>
                <a:bodyPr wrap="square" lIns="38100" tIns="19050" rIns="38100" bIns="19050" anchor="ctr">
                  <a:spAutoFit/>
                </a:bodyPr>
                <a:lstStyle/>
                <a:p>
                  <a:pPr>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497-48D5-A9F5-1C884B0D6517}"/>
                </c:ext>
              </c:extLst>
            </c:dLbl>
            <c:dLbl>
              <c:idx val="8"/>
              <c:layout>
                <c:manualLayout>
                  <c:x val="-1.8433184182586253E-2"/>
                  <c:y val="4.3715846994535519E-2"/>
                </c:manualLayout>
              </c:layout>
              <c:spPr>
                <a:noFill/>
                <a:ln w="25400">
                  <a:noFill/>
                </a:ln>
              </c:spPr>
              <c:txPr>
                <a:bodyPr wrap="square" lIns="38100" tIns="19050" rIns="38100" bIns="19050" anchor="ctr">
                  <a:spAutoFit/>
                </a:bodyPr>
                <a:lstStyle/>
                <a:p>
                  <a:pPr>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497-48D5-A9F5-1C884B0D6517}"/>
                </c:ext>
              </c:extLst>
            </c:dLbl>
            <c:dLbl>
              <c:idx val="9"/>
              <c:layout>
                <c:manualLayout>
                  <c:x val="-2.1340160223559206E-2"/>
                  <c:y val="3.2786885245901641E-2"/>
                </c:manualLayout>
              </c:layout>
              <c:spPr>
                <a:noFill/>
                <a:ln w="25400">
                  <a:noFill/>
                </a:ln>
              </c:spPr>
              <c:txPr>
                <a:bodyPr wrap="square" lIns="38100" tIns="19050" rIns="38100" bIns="19050" anchor="ctr">
                  <a:spAutoFit/>
                </a:bodyPr>
                <a:lstStyle/>
                <a:p>
                  <a:pPr>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497-48D5-A9F5-1C884B0D6517}"/>
                </c:ext>
              </c:extLst>
            </c:dLbl>
            <c:dLbl>
              <c:idx val="10"/>
              <c:layout>
                <c:manualLayout>
                  <c:x val="-3.0804705251691582E-2"/>
                  <c:y val="4.3715846994535519E-2"/>
                </c:manualLayout>
              </c:layout>
              <c:spPr>
                <a:noFill/>
                <a:ln w="25400">
                  <a:noFill/>
                </a:ln>
              </c:spPr>
              <c:txPr>
                <a:bodyPr wrap="square" lIns="38100" tIns="19050" rIns="38100" bIns="19050" anchor="ctr">
                  <a:spAutoFit/>
                </a:bodyPr>
                <a:lstStyle/>
                <a:p>
                  <a:pPr>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497-48D5-A9F5-1C884B0D6517}"/>
                </c:ext>
              </c:extLst>
            </c:dLbl>
            <c:dLbl>
              <c:idx val="11"/>
              <c:layout>
                <c:manualLayout>
                  <c:x val="0"/>
                  <c:y val="3.2786885245901641E-2"/>
                </c:manualLayout>
              </c:layout>
              <c:spPr>
                <a:noFill/>
                <a:ln w="25400">
                  <a:noFill/>
                </a:ln>
              </c:spPr>
              <c:txPr>
                <a:bodyPr wrap="square" lIns="38100" tIns="19050" rIns="38100" bIns="19050" anchor="ctr">
                  <a:spAutoFit/>
                </a:bodyPr>
                <a:lstStyle/>
                <a:p>
                  <a:pPr>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497-48D5-A9F5-1C884B0D6517}"/>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Sheet1!$D$74:$O$74</c:f>
              <c:strCache>
                <c:ptCount val="12"/>
                <c:pt idx="0">
                  <c:v>2001-2003</c:v>
                </c:pt>
                <c:pt idx="1">
                  <c:v>2002-2004</c:v>
                </c:pt>
                <c:pt idx="2">
                  <c:v>2003-2005</c:v>
                </c:pt>
                <c:pt idx="3">
                  <c:v>2004-2006</c:v>
                </c:pt>
                <c:pt idx="4">
                  <c:v>2005-2007</c:v>
                </c:pt>
                <c:pt idx="5">
                  <c:v>2006-2008</c:v>
                </c:pt>
                <c:pt idx="6">
                  <c:v>2007-2009</c:v>
                </c:pt>
                <c:pt idx="7">
                  <c:v>2008-2010</c:v>
                </c:pt>
                <c:pt idx="8">
                  <c:v>2009-11</c:v>
                </c:pt>
                <c:pt idx="9">
                  <c:v>2010-12</c:v>
                </c:pt>
                <c:pt idx="10">
                  <c:v>2011-13</c:v>
                </c:pt>
                <c:pt idx="11">
                  <c:v>2012-14</c:v>
                </c:pt>
              </c:strCache>
            </c:strRef>
          </c:cat>
          <c:val>
            <c:numRef>
              <c:f>Sheet1!$D$75:$O$75</c:f>
              <c:numCache>
                <c:formatCode>0.0%</c:formatCode>
                <c:ptCount val="12"/>
                <c:pt idx="0">
                  <c:v>5.3767465069860298E-2</c:v>
                </c:pt>
                <c:pt idx="1">
                  <c:v>5.6677720832077179E-2</c:v>
                </c:pt>
                <c:pt idx="2">
                  <c:v>5.8336732909843231E-2</c:v>
                </c:pt>
                <c:pt idx="3">
                  <c:v>6.4725104626497734E-2</c:v>
                </c:pt>
                <c:pt idx="4">
                  <c:v>6.8144785847299813E-2</c:v>
                </c:pt>
                <c:pt idx="5">
                  <c:v>7.2611163670766324E-2</c:v>
                </c:pt>
                <c:pt idx="6">
                  <c:v>7.3965580373489562E-2</c:v>
                </c:pt>
                <c:pt idx="7">
                  <c:v>7.5562507520154018E-2</c:v>
                </c:pt>
                <c:pt idx="8">
                  <c:v>7.8426740683871732E-2</c:v>
                </c:pt>
                <c:pt idx="9">
                  <c:v>7.8023697742007597E-2</c:v>
                </c:pt>
                <c:pt idx="10">
                  <c:v>7.9620750956203204E-2</c:v>
                </c:pt>
                <c:pt idx="11">
                  <c:v>7.9477380706465608E-2</c:v>
                </c:pt>
              </c:numCache>
            </c:numRef>
          </c:val>
          <c:smooth val="0"/>
          <c:extLst>
            <c:ext xmlns:c16="http://schemas.microsoft.com/office/drawing/2014/chart" uri="{C3380CC4-5D6E-409C-BE32-E72D297353CC}">
              <c16:uniqueId val="{0000000C-B497-48D5-A9F5-1C884B0D6517}"/>
            </c:ext>
          </c:extLst>
        </c:ser>
        <c:dLbls>
          <c:showLegendKey val="0"/>
          <c:showVal val="0"/>
          <c:showCatName val="0"/>
          <c:showSerName val="0"/>
          <c:showPercent val="0"/>
          <c:showBubbleSize val="0"/>
        </c:dLbls>
        <c:smooth val="0"/>
        <c:axId val="651711320"/>
        <c:axId val="651711712"/>
      </c:lineChart>
      <c:catAx>
        <c:axId val="651711320"/>
        <c:scaling>
          <c:orientation val="minMax"/>
        </c:scaling>
        <c:delete val="0"/>
        <c:axPos val="b"/>
        <c:numFmt formatCode="General" sourceLinked="1"/>
        <c:majorTickMark val="out"/>
        <c:minorTickMark val="none"/>
        <c:tickLblPos val="nextTo"/>
        <c:crossAx val="651711712"/>
        <c:crosses val="autoZero"/>
        <c:auto val="1"/>
        <c:lblAlgn val="ctr"/>
        <c:lblOffset val="100"/>
        <c:noMultiLvlLbl val="0"/>
      </c:catAx>
      <c:valAx>
        <c:axId val="651711712"/>
        <c:scaling>
          <c:orientation val="minMax"/>
        </c:scaling>
        <c:delete val="0"/>
        <c:axPos val="l"/>
        <c:numFmt formatCode="0.0%" sourceLinked="1"/>
        <c:majorTickMark val="out"/>
        <c:minorTickMark val="none"/>
        <c:tickLblPos val="nextTo"/>
        <c:crossAx val="651711320"/>
        <c:crosses val="autoZero"/>
        <c:crossBetween val="between"/>
      </c:valAx>
      <c:spPr>
        <a:noFill/>
        <a:ln w="25400">
          <a:noFill/>
        </a:ln>
      </c:spPr>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Percent Total Multicultural, Three-Year Rolling Average </a:t>
            </a:r>
          </a:p>
        </c:rich>
      </c:tx>
      <c:layout>
        <c:manualLayout>
          <c:xMode val="edge"/>
          <c:yMode val="edge"/>
          <c:x val="0.2585361204849394"/>
          <c:y val="7.4712405135404586E-2"/>
        </c:manualLayout>
      </c:layout>
      <c:overlay val="0"/>
    </c:title>
    <c:autoTitleDeleted val="0"/>
    <c:plotArea>
      <c:layout>
        <c:manualLayout>
          <c:layoutTarget val="inner"/>
          <c:xMode val="edge"/>
          <c:yMode val="edge"/>
          <c:x val="7.2407774661550323E-2"/>
          <c:y val="0.28527964205816553"/>
          <c:w val="0.90573430184118198"/>
          <c:h val="0.3969271961810143"/>
        </c:manualLayout>
      </c:layout>
      <c:lineChart>
        <c:grouping val="standard"/>
        <c:varyColors val="0"/>
        <c:ser>
          <c:idx val="0"/>
          <c:order val="0"/>
          <c:spPr>
            <a:ln>
              <a:solidFill>
                <a:srgbClr val="3A75C4"/>
              </a:solidFill>
            </a:ln>
          </c:spPr>
          <c:marker>
            <c:symbol val="none"/>
          </c:marker>
          <c:dLbls>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Sheet1!$M$74:$V$74</c:f>
              <c:strCache>
                <c:ptCount val="10"/>
                <c:pt idx="0">
                  <c:v>2010-12</c:v>
                </c:pt>
                <c:pt idx="1">
                  <c:v>2011-13</c:v>
                </c:pt>
                <c:pt idx="2">
                  <c:v>2012-14</c:v>
                </c:pt>
                <c:pt idx="3">
                  <c:v>2013-15</c:v>
                </c:pt>
                <c:pt idx="4">
                  <c:v>2014-16</c:v>
                </c:pt>
                <c:pt idx="5">
                  <c:v>2015-17</c:v>
                </c:pt>
                <c:pt idx="6">
                  <c:v>2016-18</c:v>
                </c:pt>
                <c:pt idx="7">
                  <c:v>2017-19</c:v>
                </c:pt>
                <c:pt idx="8">
                  <c:v>2018-20</c:v>
                </c:pt>
                <c:pt idx="9">
                  <c:v>2019-21</c:v>
                </c:pt>
              </c:strCache>
            </c:strRef>
          </c:cat>
          <c:val>
            <c:numRef>
              <c:f>Sheet1!$M$75:$V$75</c:f>
              <c:numCache>
                <c:formatCode>0.0%</c:formatCode>
                <c:ptCount val="10"/>
                <c:pt idx="0">
                  <c:v>7.8023697742007597E-2</c:v>
                </c:pt>
                <c:pt idx="1">
                  <c:v>7.9620750956203204E-2</c:v>
                </c:pt>
                <c:pt idx="2">
                  <c:v>7.9477380706465608E-2</c:v>
                </c:pt>
                <c:pt idx="3">
                  <c:v>8.7999999999999995E-2</c:v>
                </c:pt>
                <c:pt idx="4">
                  <c:v>9.6000000000000002E-2</c:v>
                </c:pt>
                <c:pt idx="5">
                  <c:v>0.10199999999999999</c:v>
                </c:pt>
                <c:pt idx="6">
                  <c:v>0.105</c:v>
                </c:pt>
                <c:pt idx="7">
                  <c:v>0.107</c:v>
                </c:pt>
                <c:pt idx="8">
                  <c:v>0.114</c:v>
                </c:pt>
                <c:pt idx="9">
                  <c:v>0.123</c:v>
                </c:pt>
              </c:numCache>
            </c:numRef>
          </c:val>
          <c:smooth val="0"/>
          <c:extLst>
            <c:ext xmlns:c16="http://schemas.microsoft.com/office/drawing/2014/chart" uri="{C3380CC4-5D6E-409C-BE32-E72D297353CC}">
              <c16:uniqueId val="{00000000-449C-4D61-A800-23B193509151}"/>
            </c:ext>
          </c:extLst>
        </c:ser>
        <c:dLbls>
          <c:dLblPos val="b"/>
          <c:showLegendKey val="0"/>
          <c:showVal val="1"/>
          <c:showCatName val="0"/>
          <c:showSerName val="0"/>
          <c:showPercent val="0"/>
          <c:showBubbleSize val="0"/>
        </c:dLbls>
        <c:smooth val="0"/>
        <c:axId val="476817064"/>
        <c:axId val="476817848"/>
      </c:lineChart>
      <c:catAx>
        <c:axId val="476817064"/>
        <c:scaling>
          <c:orientation val="minMax"/>
        </c:scaling>
        <c:delete val="0"/>
        <c:axPos val="b"/>
        <c:title>
          <c:tx>
            <c:rich>
              <a:bodyPr/>
              <a:lstStyle/>
              <a:p>
                <a:pPr>
                  <a:defRPr sz="800"/>
                </a:pPr>
                <a:r>
                  <a:rPr lang="en-US" sz="800"/>
                  <a:t>Academic Years</a:t>
                </a:r>
              </a:p>
            </c:rich>
          </c:tx>
          <c:layout>
            <c:manualLayout>
              <c:xMode val="edge"/>
              <c:yMode val="edge"/>
              <c:x val="0.45879718160229971"/>
              <c:y val="0.86402734541903192"/>
            </c:manualLayout>
          </c:layout>
          <c:overlay val="0"/>
        </c:title>
        <c:numFmt formatCode="General" sourceLinked="1"/>
        <c:majorTickMark val="none"/>
        <c:minorTickMark val="none"/>
        <c:tickLblPos val="nextTo"/>
        <c:crossAx val="476817848"/>
        <c:crosses val="autoZero"/>
        <c:auto val="1"/>
        <c:lblAlgn val="ctr"/>
        <c:lblOffset val="100"/>
        <c:noMultiLvlLbl val="0"/>
      </c:catAx>
      <c:valAx>
        <c:axId val="476817848"/>
        <c:scaling>
          <c:orientation val="minMax"/>
          <c:max val="0.12000000000000001"/>
          <c:min val="0"/>
        </c:scaling>
        <c:delete val="0"/>
        <c:axPos val="l"/>
        <c:numFmt formatCode="0%" sourceLinked="0"/>
        <c:majorTickMark val="none"/>
        <c:minorTickMark val="none"/>
        <c:tickLblPos val="nextTo"/>
        <c:crossAx val="476817064"/>
        <c:crosses val="autoZero"/>
        <c:crossBetween val="between"/>
        <c:majorUnit val="4.0000000000000008E-2"/>
        <c:minorUnit val="1.0000000000000002E-2"/>
      </c:valAx>
      <c:spPr>
        <a:noFill/>
        <a:ln w="25400">
          <a:noFill/>
        </a:ln>
      </c:spPr>
    </c:plotArea>
    <c:plotVisOnly val="1"/>
    <c:dispBlanksAs val="gap"/>
    <c:showDLblsOverMax val="0"/>
  </c:chart>
  <c:spPr>
    <a:noFill/>
    <a:ln>
      <a:noFill/>
    </a:ln>
  </c:spPr>
  <c:txPr>
    <a:bodyPr/>
    <a:lstStyle/>
    <a:p>
      <a:pPr>
        <a:defRPr sz="800" b="1">
          <a:latin typeface="Univers LT Std 45 Light" panose="020B0403020202020204" pitchFamily="34" charset="0"/>
        </a:defRPr>
      </a:pPr>
      <a:endParaRPr lang="en-US"/>
    </a:p>
  </c:txPr>
  <c:printSettings>
    <c:headerFooter/>
    <c:pageMargins b="0.75" l="0.7" r="0.7" t="0.75" header="0.3" footer="0.3"/>
    <c:pageSetup orientation="portrait"/>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21</xdr:col>
      <xdr:colOff>9525</xdr:colOff>
      <xdr:row>0</xdr:row>
      <xdr:rowOff>0</xdr:rowOff>
    </xdr:to>
    <xdr:sp macro="" textlink="">
      <xdr:nvSpPr>
        <xdr:cNvPr id="1030" name="Text 6">
          <a:extLst>
            <a:ext uri="{FF2B5EF4-FFF2-40B4-BE49-F238E27FC236}">
              <a16:creationId xmlns:a16="http://schemas.microsoft.com/office/drawing/2014/main" id="{00000000-0008-0000-0000-000006040000}"/>
            </a:ext>
          </a:extLst>
        </xdr:cNvPr>
        <xdr:cNvSpPr txBox="1">
          <a:spLocks noChangeArrowheads="1"/>
        </xdr:cNvSpPr>
      </xdr:nvSpPr>
      <xdr:spPr bwMode="auto">
        <a:xfrm>
          <a:off x="0" y="0"/>
          <a:ext cx="1495425" cy="0"/>
        </a:xfrm>
        <a:prstGeom prst="rect">
          <a:avLst/>
        </a:prstGeom>
        <a:noFill/>
        <a:ln w="1">
          <a:noFill/>
          <a:miter lim="800000"/>
          <a:headEnd/>
          <a:tailEnd/>
        </a:ln>
      </xdr:spPr>
      <xdr:txBody>
        <a:bodyPr vertOverflow="clip" wrap="square" lIns="36576" tIns="27432" rIns="0" bIns="0" anchor="t" upright="1"/>
        <a:lstStyle/>
        <a:p>
          <a:pPr algn="l" rtl="0">
            <a:defRPr sz="1000"/>
          </a:pPr>
          <a:r>
            <a:rPr lang="en-US" sz="1400" b="0" i="0" u="none" strike="noStrike" baseline="0">
              <a:solidFill>
                <a:srgbClr val="000000"/>
              </a:solidFill>
              <a:latin typeface="Univers 75 Black"/>
            </a:rPr>
            <a:t>Financial Report</a:t>
          </a:r>
        </a:p>
        <a:p>
          <a:pPr algn="l" rtl="0">
            <a:defRPr sz="1000"/>
          </a:pPr>
          <a:r>
            <a:rPr lang="en-US" sz="1400" b="0" i="0" u="none" strike="noStrike" baseline="0">
              <a:solidFill>
                <a:srgbClr val="000000"/>
              </a:solidFill>
              <a:latin typeface="Univers 75 Black"/>
            </a:rPr>
            <a:t>Second Liny of Text</a:t>
          </a:r>
        </a:p>
      </xdr:txBody>
    </xdr:sp>
    <xdr:clientData/>
  </xdr:twoCellAnchor>
  <xdr:twoCellAnchor>
    <xdr:from>
      <xdr:col>0</xdr:col>
      <xdr:colOff>9523</xdr:colOff>
      <xdr:row>0</xdr:row>
      <xdr:rowOff>59874</xdr:rowOff>
    </xdr:from>
    <xdr:to>
      <xdr:col>100</xdr:col>
      <xdr:colOff>418554</xdr:colOff>
      <xdr:row>1</xdr:row>
      <xdr:rowOff>3</xdr:rowOff>
    </xdr:to>
    <xdr:grpSp>
      <xdr:nvGrpSpPr>
        <xdr:cNvPr id="1527" name="Group 3">
          <a:extLst>
            <a:ext uri="{FF2B5EF4-FFF2-40B4-BE49-F238E27FC236}">
              <a16:creationId xmlns:a16="http://schemas.microsoft.com/office/drawing/2014/main" id="{00000000-0008-0000-0000-0000F7050000}"/>
            </a:ext>
          </a:extLst>
        </xdr:cNvPr>
        <xdr:cNvGrpSpPr>
          <a:grpSpLocks/>
        </xdr:cNvGrpSpPr>
      </xdr:nvGrpSpPr>
      <xdr:grpSpPr bwMode="auto">
        <a:xfrm>
          <a:off x="9523" y="59874"/>
          <a:ext cx="7924256" cy="130629"/>
          <a:chOff x="9524" y="12246"/>
          <a:chExt cx="6406243" cy="130629"/>
        </a:xfrm>
      </xdr:grpSpPr>
      <xdr:pic>
        <xdr:nvPicPr>
          <xdr:cNvPr id="1529" name="Picture 12">
            <a:extLst>
              <a:ext uri="{FF2B5EF4-FFF2-40B4-BE49-F238E27FC236}">
                <a16:creationId xmlns:a16="http://schemas.microsoft.com/office/drawing/2014/main" id="{00000000-0008-0000-0000-0000F9050000}"/>
              </a:ext>
            </a:extLst>
          </xdr:cNvPr>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558" y="12246"/>
            <a:ext cx="900424"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30" name="Line 13">
            <a:extLst>
              <a:ext uri="{FF2B5EF4-FFF2-40B4-BE49-F238E27FC236}">
                <a16:creationId xmlns:a16="http://schemas.microsoft.com/office/drawing/2014/main" id="{00000000-0008-0000-0000-0000FA050000}"/>
              </a:ext>
            </a:extLst>
          </xdr:cNvPr>
          <xdr:cNvSpPr>
            <a:spLocks noChangeAspect="1" noChangeShapeType="1"/>
          </xdr:cNvSpPr>
        </xdr:nvSpPr>
        <xdr:spPr bwMode="auto">
          <a:xfrm>
            <a:off x="9524" y="142875"/>
            <a:ext cx="6406243"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xdr:col>
      <xdr:colOff>202767</xdr:colOff>
      <xdr:row>61</xdr:row>
      <xdr:rowOff>29153</xdr:rowOff>
    </xdr:from>
    <xdr:to>
      <xdr:col>100</xdr:col>
      <xdr:colOff>125267</xdr:colOff>
      <xdr:row>73</xdr:row>
      <xdr:rowOff>13854</xdr:rowOff>
    </xdr:to>
    <xdr:graphicFrame macro="">
      <xdr:nvGraphicFramePr>
        <xdr:cNvPr id="2" name="Chart 1">
          <a:extLst>
            <a:ext uri="{FF2B5EF4-FFF2-40B4-BE49-F238E27FC236}">
              <a16:creationId xmlns:a16="http://schemas.microsoft.com/office/drawing/2014/main" id="{1302C65A-A806-4779-9988-9A1B62EC6F3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xdr:colOff>
      <xdr:row>77</xdr:row>
      <xdr:rowOff>104775</xdr:rowOff>
    </xdr:from>
    <xdr:to>
      <xdr:col>8</xdr:col>
      <xdr:colOff>228600</xdr:colOff>
      <xdr:row>92</xdr:row>
      <xdr:rowOff>66675</xdr:rowOff>
    </xdr:to>
    <xdr:graphicFrame macro="">
      <xdr:nvGraphicFramePr>
        <xdr:cNvPr id="2136" name="Chart 2">
          <a:extLst>
            <a:ext uri="{FF2B5EF4-FFF2-40B4-BE49-F238E27FC236}">
              <a16:creationId xmlns:a16="http://schemas.microsoft.com/office/drawing/2014/main" id="{00000000-0008-0000-0100-000058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295275</xdr:colOff>
      <xdr:row>77</xdr:row>
      <xdr:rowOff>123825</xdr:rowOff>
    </xdr:from>
    <xdr:to>
      <xdr:col>19</xdr:col>
      <xdr:colOff>247650</xdr:colOff>
      <xdr:row>92</xdr:row>
      <xdr:rowOff>19050</xdr:rowOff>
    </xdr:to>
    <xdr:graphicFrame macro="">
      <xdr:nvGraphicFramePr>
        <xdr:cNvPr id="2137" name="Chart 3">
          <a:extLst>
            <a:ext uri="{FF2B5EF4-FFF2-40B4-BE49-F238E27FC236}">
              <a16:creationId xmlns:a16="http://schemas.microsoft.com/office/drawing/2014/main" id="{00000000-0008-0000-0100-000059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19</xdr:col>
      <xdr:colOff>279194</xdr:colOff>
      <xdr:row>81</xdr:row>
      <xdr:rowOff>46059</xdr:rowOff>
    </xdr:from>
    <xdr:to>
      <xdr:col>31</xdr:col>
      <xdr:colOff>125641</xdr:colOff>
      <xdr:row>88</xdr:row>
      <xdr:rowOff>121228</xdr:rowOff>
    </xdr:to>
    <xdr:graphicFrame macro="">
      <xdr:nvGraphicFramePr>
        <xdr:cNvPr id="3" name="Chart 11">
          <a:extLst>
            <a:ext uri="{FF2B5EF4-FFF2-40B4-BE49-F238E27FC236}">
              <a16:creationId xmlns:a16="http://schemas.microsoft.com/office/drawing/2014/main" id="{676B6B04-524A-46D5-BDFC-3E996178C0E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0.87754</cdr:x>
      <cdr:y>0.68273</cdr:y>
    </cdr:from>
    <cdr:to>
      <cdr:x>0.98038</cdr:x>
      <cdr:y>0.83824</cdr:y>
    </cdr:to>
    <cdr:sp macro="" textlink="">
      <cdr:nvSpPr>
        <cdr:cNvPr id="2" name="TextBox 1"/>
        <cdr:cNvSpPr txBox="1"/>
      </cdr:nvSpPr>
      <cdr:spPr>
        <a:xfrm xmlns:a="http://schemas.openxmlformats.org/drawingml/2006/main">
          <a:off x="5610225" y="971550"/>
          <a:ext cx="657225" cy="2190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800" b="1">
            <a:latin typeface="Univers 45 Light" pitchFamily="34" charset="0"/>
          </a:endParaRP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A145"/>
  <sheetViews>
    <sheetView showGridLines="0" tabSelected="1" view="pageBreakPreview" zoomScaleNormal="140" zoomScaleSheetLayoutView="100" workbookViewId="0">
      <selection activeCell="CZ64" sqref="CZ64"/>
    </sheetView>
  </sheetViews>
  <sheetFormatPr defaultColWidth="11.42578125" defaultRowHeight="12.75"/>
  <cols>
    <col min="1" max="2" width="0.85546875" customWidth="1"/>
    <col min="3" max="3" width="20.5703125" customWidth="1"/>
    <col min="4" max="5" width="6.5703125" hidden="1" customWidth="1"/>
    <col min="6" max="6" width="1.85546875" hidden="1" customWidth="1"/>
    <col min="7" max="8" width="6.5703125" hidden="1" customWidth="1"/>
    <col min="9" max="9" width="1.85546875" hidden="1" customWidth="1"/>
    <col min="10" max="11" width="6.5703125" hidden="1" customWidth="1"/>
    <col min="12" max="12" width="1.85546875" hidden="1" customWidth="1"/>
    <col min="13" max="14" width="6.5703125" hidden="1" customWidth="1"/>
    <col min="15" max="15" width="1.85546875" hidden="1" customWidth="1"/>
    <col min="16" max="16" width="6.5703125" hidden="1" customWidth="1"/>
    <col min="17" max="17" width="5.5703125" hidden="1" customWidth="1"/>
    <col min="18" max="18" width="1.85546875" hidden="1" customWidth="1"/>
    <col min="19" max="19" width="6.5703125" hidden="1" customWidth="1"/>
    <col min="20" max="20" width="5.5703125" hidden="1" customWidth="1"/>
    <col min="21" max="21" width="1.85546875" hidden="1" customWidth="1"/>
    <col min="22" max="22" width="6.5703125" hidden="1" customWidth="1"/>
    <col min="23" max="23" width="5.5703125" hidden="1" customWidth="1"/>
    <col min="24" max="24" width="1.85546875" hidden="1" customWidth="1"/>
    <col min="25" max="25" width="6.5703125" hidden="1" customWidth="1"/>
    <col min="26" max="26" width="5.5703125" hidden="1" customWidth="1"/>
    <col min="27" max="27" width="0.42578125" hidden="1" customWidth="1"/>
    <col min="28" max="28" width="6.5703125" hidden="1" customWidth="1"/>
    <col min="29" max="29" width="5.5703125" hidden="1" customWidth="1"/>
    <col min="30" max="30" width="1.85546875" hidden="1" customWidth="1"/>
    <col min="31" max="31" width="6.5703125" hidden="1" customWidth="1"/>
    <col min="32" max="32" width="5.5703125" hidden="1" customWidth="1"/>
    <col min="33" max="33" width="1.85546875" hidden="1" customWidth="1"/>
    <col min="34" max="34" width="7" hidden="1" customWidth="1"/>
    <col min="35" max="35" width="5.5703125" hidden="1" customWidth="1"/>
    <col min="36" max="36" width="1.85546875" hidden="1" customWidth="1"/>
    <col min="37" max="37" width="7" hidden="1" customWidth="1"/>
    <col min="38" max="38" width="5.85546875" hidden="1" customWidth="1"/>
    <col min="39" max="39" width="2.5703125" hidden="1" customWidth="1"/>
    <col min="40" max="40" width="7" hidden="1" customWidth="1"/>
    <col min="41" max="41" width="5.85546875" hidden="1" customWidth="1"/>
    <col min="42" max="42" width="2.5703125" hidden="1" customWidth="1"/>
    <col min="43" max="43" width="7" hidden="1" customWidth="1"/>
    <col min="44" max="44" width="5.85546875" hidden="1" customWidth="1"/>
    <col min="45" max="45" width="2.5703125" hidden="1" customWidth="1"/>
    <col min="46" max="46" width="7" hidden="1" customWidth="1"/>
    <col min="47" max="47" width="5.85546875" hidden="1" customWidth="1"/>
    <col min="48" max="48" width="2.42578125" hidden="1" customWidth="1"/>
    <col min="49" max="49" width="7" hidden="1" customWidth="1"/>
    <col min="50" max="50" width="5.85546875" hidden="1" customWidth="1"/>
    <col min="51" max="51" width="2.42578125" hidden="1" customWidth="1"/>
    <col min="52" max="52" width="7" hidden="1" customWidth="1"/>
    <col min="53" max="53" width="5.85546875" hidden="1" customWidth="1"/>
    <col min="54" max="54" width="2.42578125" hidden="1" customWidth="1"/>
    <col min="55" max="55" width="7" hidden="1" customWidth="1"/>
    <col min="56" max="56" width="5.85546875" hidden="1" customWidth="1"/>
    <col min="57" max="57" width="3.5703125" customWidth="1"/>
    <col min="58" max="58" width="6.85546875" hidden="1" customWidth="1"/>
    <col min="59" max="59" width="5.42578125" hidden="1" customWidth="1"/>
    <col min="60" max="60" width="2.140625" hidden="1" customWidth="1"/>
    <col min="61" max="61" width="6.85546875" hidden="1" customWidth="1"/>
    <col min="62" max="62" width="5.42578125" hidden="1" customWidth="1"/>
    <col min="63" max="63" width="2.140625" hidden="1" customWidth="1"/>
    <col min="64" max="64" width="6.85546875" hidden="1" customWidth="1"/>
    <col min="65" max="65" width="5.42578125" hidden="1" customWidth="1"/>
    <col min="66" max="66" width="2.140625" hidden="1" customWidth="1"/>
    <col min="67" max="67" width="6.85546875" hidden="1" customWidth="1"/>
    <col min="68" max="68" width="5.42578125" hidden="1" customWidth="1"/>
    <col min="69" max="69" width="2.140625" hidden="1" customWidth="1"/>
    <col min="70" max="70" width="6.85546875" hidden="1" customWidth="1"/>
    <col min="71" max="71" width="6.140625" hidden="1" customWidth="1"/>
    <col min="72" max="72" width="2.140625" hidden="1" customWidth="1"/>
    <col min="73" max="73" width="6.85546875" hidden="1" customWidth="1"/>
    <col min="74" max="74" width="6.140625" hidden="1" customWidth="1"/>
    <col min="75" max="75" width="2.140625" hidden="1" customWidth="1"/>
    <col min="76" max="76" width="6.85546875" hidden="1" customWidth="1"/>
    <col min="77" max="77" width="6.5703125" hidden="1" customWidth="1"/>
    <col min="78" max="78" width="2.140625" customWidth="1"/>
    <col min="79" max="79" width="6.85546875" hidden="1" customWidth="1"/>
    <col min="80" max="80" width="6.5703125" hidden="1" customWidth="1"/>
    <col min="81" max="81" width="2.140625" hidden="1" customWidth="1"/>
    <col min="82" max="82" width="6.85546875" hidden="1" customWidth="1"/>
    <col min="83" max="83" width="6.5703125" hidden="1" customWidth="1"/>
    <col min="84" max="84" width="2.140625" hidden="1" customWidth="1"/>
    <col min="85" max="85" width="6.85546875" customWidth="1"/>
    <col min="86" max="86" width="6.5703125" bestFit="1" customWidth="1"/>
    <col min="87" max="87" width="2.140625" customWidth="1"/>
    <col min="88" max="88" width="6.85546875" customWidth="1"/>
    <col min="89" max="89" width="6.5703125" bestFit="1" customWidth="1"/>
    <col min="90" max="90" width="2.140625" customWidth="1"/>
    <col min="91" max="91" width="6.85546875" customWidth="1"/>
    <col min="92" max="92" width="6.5703125" customWidth="1"/>
    <col min="93" max="93" width="2.140625" customWidth="1"/>
    <col min="94" max="94" width="6.85546875" customWidth="1"/>
    <col min="95" max="95" width="6.5703125" bestFit="1" customWidth="1"/>
    <col min="96" max="96" width="2.140625" customWidth="1"/>
    <col min="97" max="97" width="6.85546875" customWidth="1"/>
    <col min="98" max="98" width="6.5703125" bestFit="1" customWidth="1"/>
    <col min="99" max="99" width="2.140625" customWidth="1"/>
    <col min="100" max="100" width="6.85546875" customWidth="1"/>
    <col min="101" max="101" width="6.5703125" bestFit="1" customWidth="1"/>
    <col min="102" max="102" width="2.140625" customWidth="1"/>
    <col min="103" max="103" width="7.5703125" customWidth="1"/>
  </cols>
  <sheetData>
    <row r="1" spans="1:157" ht="15" customHeight="1">
      <c r="A1" t="s">
        <v>0</v>
      </c>
    </row>
    <row r="2" spans="1:157" s="1" customFormat="1" ht="20.25" customHeight="1">
      <c r="A2" s="3" t="s">
        <v>99</v>
      </c>
      <c r="B2" s="3"/>
      <c r="C2" s="3"/>
      <c r="D2" s="3"/>
      <c r="E2" s="3"/>
      <c r="F2" s="3"/>
      <c r="AB2"/>
      <c r="AC2"/>
      <c r="AD2"/>
    </row>
    <row r="3" spans="1:157" s="2" customFormat="1" ht="9" customHeight="1">
      <c r="A3" s="4"/>
      <c r="B3" s="4"/>
      <c r="C3" s="4"/>
      <c r="D3" s="4"/>
      <c r="E3" s="4"/>
      <c r="F3" s="4"/>
      <c r="AB3"/>
      <c r="AC3"/>
      <c r="AD3"/>
    </row>
    <row r="4" spans="1:157" s="5" customFormat="1" ht="15" customHeight="1">
      <c r="A4" s="68"/>
      <c r="B4" s="68"/>
      <c r="C4" s="68"/>
      <c r="D4" s="83" t="s">
        <v>11</v>
      </c>
      <c r="E4" s="83"/>
      <c r="F4" s="69"/>
      <c r="G4" s="83" t="s">
        <v>12</v>
      </c>
      <c r="H4" s="83"/>
      <c r="I4" s="69"/>
      <c r="J4" s="83" t="s">
        <v>13</v>
      </c>
      <c r="K4" s="83"/>
      <c r="L4" s="69"/>
      <c r="M4" s="83" t="s">
        <v>14</v>
      </c>
      <c r="N4" s="83"/>
      <c r="O4" s="69"/>
      <c r="P4" s="83" t="s">
        <v>15</v>
      </c>
      <c r="Q4" s="83"/>
      <c r="R4" s="69"/>
      <c r="S4" s="83" t="s">
        <v>6</v>
      </c>
      <c r="T4" s="83"/>
      <c r="U4" s="69"/>
      <c r="V4" s="83" t="s">
        <v>7</v>
      </c>
      <c r="W4" s="83"/>
      <c r="X4" s="69"/>
      <c r="Y4" s="83" t="s">
        <v>8</v>
      </c>
      <c r="Z4" s="83"/>
      <c r="AA4" s="69"/>
      <c r="AB4" s="83" t="s">
        <v>9</v>
      </c>
      <c r="AC4" s="83"/>
      <c r="AD4" s="69"/>
      <c r="AE4" s="83" t="s">
        <v>10</v>
      </c>
      <c r="AF4" s="83"/>
      <c r="AG4" s="69"/>
      <c r="AH4" s="83" t="s">
        <v>16</v>
      </c>
      <c r="AI4" s="83"/>
      <c r="AJ4" s="69"/>
      <c r="AK4" s="83" t="s">
        <v>21</v>
      </c>
      <c r="AL4" s="83"/>
      <c r="AM4" s="69"/>
      <c r="AN4" s="83" t="s">
        <v>22</v>
      </c>
      <c r="AO4" s="83"/>
      <c r="AP4" s="69"/>
      <c r="AQ4" s="83" t="s">
        <v>23</v>
      </c>
      <c r="AR4" s="83"/>
      <c r="AS4" s="69"/>
      <c r="AT4" s="83" t="s">
        <v>24</v>
      </c>
      <c r="AU4" s="83"/>
      <c r="AV4" s="69"/>
      <c r="AW4" s="83" t="s">
        <v>26</v>
      </c>
      <c r="AX4" s="83"/>
      <c r="AY4" s="69"/>
      <c r="AZ4" s="83" t="s">
        <v>27</v>
      </c>
      <c r="BA4" s="83"/>
      <c r="BB4" s="69"/>
      <c r="BC4" s="83" t="s">
        <v>28</v>
      </c>
      <c r="BD4" s="83"/>
      <c r="BE4" s="69"/>
      <c r="BF4" s="83" t="s">
        <v>29</v>
      </c>
      <c r="BG4" s="83"/>
      <c r="BH4" s="69"/>
      <c r="BI4" s="83" t="s">
        <v>36</v>
      </c>
      <c r="BJ4" s="83"/>
      <c r="BK4" s="69"/>
      <c r="BL4" s="83" t="s">
        <v>37</v>
      </c>
      <c r="BM4" s="83"/>
      <c r="BN4" s="69"/>
      <c r="BO4" s="83" t="s">
        <v>39</v>
      </c>
      <c r="BP4" s="83"/>
      <c r="BQ4" s="69"/>
      <c r="BR4" s="83" t="s">
        <v>68</v>
      </c>
      <c r="BS4" s="83"/>
      <c r="BT4" s="69"/>
      <c r="BU4" s="83" t="s">
        <v>80</v>
      </c>
      <c r="BV4" s="83"/>
      <c r="BW4" s="69"/>
      <c r="BX4" s="83" t="s">
        <v>83</v>
      </c>
      <c r="BY4" s="83"/>
      <c r="BZ4" s="69"/>
      <c r="CA4" s="83" t="s">
        <v>86</v>
      </c>
      <c r="CB4" s="83"/>
      <c r="CC4" s="69"/>
      <c r="CD4" s="83" t="s">
        <v>89</v>
      </c>
      <c r="CE4" s="83"/>
      <c r="CF4" s="69"/>
      <c r="CG4" s="83" t="s">
        <v>94</v>
      </c>
      <c r="CH4" s="83"/>
      <c r="CI4" s="69"/>
      <c r="CJ4" s="83" t="s">
        <v>100</v>
      </c>
      <c r="CK4" s="83"/>
      <c r="CL4" s="69"/>
      <c r="CM4" s="83" t="s">
        <v>113</v>
      </c>
      <c r="CN4" s="83"/>
      <c r="CO4" s="69"/>
      <c r="CP4" s="83" t="s">
        <v>117</v>
      </c>
      <c r="CQ4" s="83"/>
      <c r="CR4" s="69"/>
      <c r="CS4" s="83" t="s">
        <v>123</v>
      </c>
      <c r="CT4" s="83"/>
      <c r="CU4" s="69"/>
      <c r="CV4" s="83" t="s">
        <v>127</v>
      </c>
      <c r="CW4" s="83"/>
      <c r="CX4" s="69"/>
      <c r="CY4" s="68"/>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57" s="16" customFormat="1" ht="9" customHeight="1">
      <c r="A5" s="15"/>
      <c r="B5" s="15"/>
      <c r="C5" s="15"/>
      <c r="D5" s="15" t="s">
        <v>3</v>
      </c>
      <c r="E5" s="15" t="s">
        <v>4</v>
      </c>
      <c r="F5" s="15"/>
      <c r="G5" s="15" t="s">
        <v>3</v>
      </c>
      <c r="H5" s="15" t="s">
        <v>4</v>
      </c>
      <c r="I5" s="15"/>
      <c r="J5" s="15" t="s">
        <v>3</v>
      </c>
      <c r="K5" s="15" t="s">
        <v>4</v>
      </c>
      <c r="L5" s="15"/>
      <c r="M5" s="15" t="s">
        <v>3</v>
      </c>
      <c r="N5" s="15" t="s">
        <v>4</v>
      </c>
      <c r="O5" s="15"/>
      <c r="P5" s="15" t="s">
        <v>3</v>
      </c>
      <c r="Q5" s="15" t="s">
        <v>4</v>
      </c>
      <c r="R5" s="15"/>
      <c r="S5" s="15" t="s">
        <v>3</v>
      </c>
      <c r="T5" s="15" t="s">
        <v>4</v>
      </c>
      <c r="U5" s="15"/>
      <c r="V5" s="15" t="s">
        <v>3</v>
      </c>
      <c r="W5" s="15" t="s">
        <v>4</v>
      </c>
      <c r="X5" s="15"/>
      <c r="Y5" s="15" t="s">
        <v>3</v>
      </c>
      <c r="Z5" s="15" t="s">
        <v>4</v>
      </c>
      <c r="AA5" s="15"/>
      <c r="AB5" s="15" t="s">
        <v>3</v>
      </c>
      <c r="AC5" s="15" t="s">
        <v>4</v>
      </c>
      <c r="AD5" s="15"/>
      <c r="AE5" s="15" t="s">
        <v>3</v>
      </c>
      <c r="AF5" s="15" t="s">
        <v>4</v>
      </c>
      <c r="AG5" s="15"/>
      <c r="AH5" s="15" t="s">
        <v>3</v>
      </c>
      <c r="AI5" s="15" t="s">
        <v>4</v>
      </c>
      <c r="AJ5" s="15"/>
      <c r="AK5" s="15" t="s">
        <v>3</v>
      </c>
      <c r="AL5" s="15" t="s">
        <v>4</v>
      </c>
      <c r="AM5" s="15"/>
      <c r="AN5" s="15" t="s">
        <v>3</v>
      </c>
      <c r="AO5" s="15" t="s">
        <v>4</v>
      </c>
      <c r="AP5" s="15"/>
      <c r="AQ5" s="15" t="s">
        <v>3</v>
      </c>
      <c r="AR5" s="15" t="s">
        <v>4</v>
      </c>
      <c r="AS5" s="15"/>
      <c r="AT5" s="15" t="s">
        <v>3</v>
      </c>
      <c r="AU5" s="15" t="s">
        <v>4</v>
      </c>
      <c r="AV5" s="15"/>
      <c r="AW5" s="15" t="s">
        <v>3</v>
      </c>
      <c r="AX5" s="15" t="s">
        <v>4</v>
      </c>
      <c r="AY5" s="15"/>
      <c r="AZ5" s="15" t="s">
        <v>3</v>
      </c>
      <c r="BA5" s="15" t="s">
        <v>4</v>
      </c>
      <c r="BB5" s="15"/>
      <c r="BC5" s="15" t="s">
        <v>3</v>
      </c>
      <c r="BD5" s="15" t="s">
        <v>4</v>
      </c>
      <c r="BE5" s="15"/>
      <c r="BF5" s="15" t="s">
        <v>3</v>
      </c>
      <c r="BG5" s="15" t="s">
        <v>4</v>
      </c>
      <c r="BH5" s="15"/>
      <c r="BI5" s="15" t="s">
        <v>3</v>
      </c>
      <c r="BJ5" s="15" t="s">
        <v>4</v>
      </c>
      <c r="BK5" s="15"/>
      <c r="BL5" s="15" t="s">
        <v>3</v>
      </c>
      <c r="BM5" s="15" t="s">
        <v>4</v>
      </c>
      <c r="BN5" s="15"/>
      <c r="BO5" s="15" t="s">
        <v>3</v>
      </c>
      <c r="BP5" s="15" t="s">
        <v>4</v>
      </c>
      <c r="BQ5" s="15"/>
      <c r="BR5" s="15" t="s">
        <v>3</v>
      </c>
      <c r="BS5" s="15" t="s">
        <v>4</v>
      </c>
      <c r="BT5" s="15"/>
      <c r="BU5" s="15" t="s">
        <v>3</v>
      </c>
      <c r="BV5" s="15" t="s">
        <v>4</v>
      </c>
      <c r="BW5" s="15"/>
      <c r="BX5" s="15" t="s">
        <v>3</v>
      </c>
      <c r="BY5" s="15" t="s">
        <v>4</v>
      </c>
      <c r="BZ5" s="15"/>
      <c r="CA5" s="15" t="s">
        <v>3</v>
      </c>
      <c r="CB5" s="15" t="s">
        <v>4</v>
      </c>
      <c r="CC5" s="15"/>
      <c r="CD5" s="15" t="s">
        <v>3</v>
      </c>
      <c r="CE5" s="15" t="s">
        <v>4</v>
      </c>
      <c r="CF5" s="15"/>
      <c r="CG5" s="15" t="s">
        <v>3</v>
      </c>
      <c r="CH5" s="15" t="s">
        <v>4</v>
      </c>
      <c r="CI5" s="15"/>
      <c r="CJ5" s="15" t="s">
        <v>3</v>
      </c>
      <c r="CK5" s="15" t="s">
        <v>4</v>
      </c>
      <c r="CL5" s="15"/>
      <c r="CM5" s="15" t="s">
        <v>3</v>
      </c>
      <c r="CN5" s="15" t="s">
        <v>4</v>
      </c>
      <c r="CO5" s="15"/>
      <c r="CP5" s="15" t="s">
        <v>3</v>
      </c>
      <c r="CQ5" s="15" t="s">
        <v>4</v>
      </c>
      <c r="CR5" s="15"/>
      <c r="CS5" s="15" t="s">
        <v>3</v>
      </c>
      <c r="CT5" s="15" t="s">
        <v>4</v>
      </c>
      <c r="CU5" s="15"/>
      <c r="CV5" s="15" t="s">
        <v>3</v>
      </c>
      <c r="CW5" s="15" t="s">
        <v>4</v>
      </c>
      <c r="CX5" s="15"/>
    </row>
    <row r="6" spans="1:157" s="74" customFormat="1" ht="13.7" customHeight="1">
      <c r="A6" s="70" t="s">
        <v>98</v>
      </c>
      <c r="B6" s="70"/>
      <c r="C6" s="70"/>
      <c r="D6" s="71">
        <f>SUM(D13:D15)</f>
        <v>3837</v>
      </c>
      <c r="E6" s="72"/>
      <c r="F6" s="72"/>
      <c r="G6" s="71">
        <f>SUM(G13:G15)</f>
        <v>3948</v>
      </c>
      <c r="H6" s="72"/>
      <c r="I6" s="72"/>
      <c r="J6" s="71">
        <f>SUM(J13:J15)</f>
        <v>3938</v>
      </c>
      <c r="K6" s="72"/>
      <c r="L6" s="72"/>
      <c r="M6" s="71">
        <f>SUM(M13:M15)</f>
        <v>3795</v>
      </c>
      <c r="N6" s="72"/>
      <c r="O6" s="72"/>
      <c r="P6" s="71">
        <f>SUM(P13:P15)</f>
        <v>3817</v>
      </c>
      <c r="Q6" s="72"/>
      <c r="R6" s="72"/>
      <c r="S6" s="71">
        <f>SUM(S13:S15)</f>
        <v>3845</v>
      </c>
      <c r="T6" s="72"/>
      <c r="U6" s="72"/>
      <c r="V6" s="71">
        <v>3876</v>
      </c>
      <c r="W6" s="72"/>
      <c r="X6" s="72"/>
      <c r="Y6" s="71">
        <v>3818</v>
      </c>
      <c r="Z6" s="72"/>
      <c r="AA6" s="72"/>
      <c r="AB6" s="71">
        <v>4039</v>
      </c>
      <c r="AC6" s="72"/>
      <c r="AD6" s="72"/>
      <c r="AE6" s="71">
        <v>4019</v>
      </c>
      <c r="AF6" s="72"/>
      <c r="AG6" s="72"/>
      <c r="AH6" s="71">
        <v>4163</v>
      </c>
      <c r="AI6" s="72"/>
      <c r="AJ6" s="72"/>
      <c r="AK6" s="71">
        <v>4481</v>
      </c>
      <c r="AL6" s="72"/>
      <c r="AM6" s="72"/>
      <c r="AN6" s="71">
        <v>4523</v>
      </c>
      <c r="AO6" s="72"/>
      <c r="AP6" s="72"/>
      <c r="AQ6" s="73">
        <v>4679</v>
      </c>
      <c r="AR6" s="72"/>
      <c r="AS6" s="72"/>
      <c r="AT6" s="73">
        <v>4614</v>
      </c>
      <c r="AU6" s="72"/>
      <c r="AV6" s="72"/>
      <c r="AW6" s="71">
        <v>4269</v>
      </c>
      <c r="AX6" s="72"/>
      <c r="AY6" s="72"/>
      <c r="AZ6" s="73">
        <v>4404</v>
      </c>
      <c r="BA6" s="72"/>
      <c r="BB6" s="72"/>
      <c r="BC6" s="73">
        <v>4129</v>
      </c>
      <c r="BD6" s="72"/>
      <c r="BE6" s="72"/>
      <c r="BF6" s="73">
        <v>4429</v>
      </c>
      <c r="BG6" s="72"/>
      <c r="BH6" s="72"/>
      <c r="BI6" s="73">
        <v>4540</v>
      </c>
      <c r="BJ6" s="72"/>
      <c r="BK6" s="72"/>
      <c r="BL6" s="73">
        <v>4881</v>
      </c>
      <c r="BM6" s="72"/>
      <c r="BN6" s="72"/>
      <c r="BO6" s="73">
        <v>5047</v>
      </c>
      <c r="BP6" s="72"/>
      <c r="BQ6" s="72"/>
      <c r="BR6" s="73">
        <v>5385</v>
      </c>
      <c r="BS6" s="72"/>
      <c r="BT6" s="72"/>
      <c r="BU6" s="73">
        <v>5682</v>
      </c>
      <c r="BV6" s="72"/>
      <c r="BW6" s="72"/>
      <c r="BX6" s="73">
        <v>6053</v>
      </c>
      <c r="BY6" s="72"/>
      <c r="BZ6" s="72"/>
      <c r="CA6" s="73">
        <v>6550</v>
      </c>
      <c r="CB6" s="72"/>
      <c r="CC6" s="72"/>
      <c r="CD6" s="73">
        <v>6791</v>
      </c>
      <c r="CE6" s="72"/>
      <c r="CF6" s="72"/>
      <c r="CG6" s="73">
        <v>6893</v>
      </c>
      <c r="CH6" s="72"/>
      <c r="CI6" s="72"/>
      <c r="CJ6" s="73">
        <v>6852</v>
      </c>
      <c r="CK6" s="72"/>
      <c r="CL6" s="72"/>
      <c r="CM6" s="73">
        <v>6546</v>
      </c>
      <c r="CN6" s="72"/>
      <c r="CO6" s="72"/>
      <c r="CP6" s="73">
        <v>6365</v>
      </c>
      <c r="CQ6" s="72"/>
      <c r="CR6" s="72"/>
      <c r="CS6" s="73">
        <v>6020</v>
      </c>
      <c r="CT6" s="72"/>
      <c r="CU6" s="72"/>
      <c r="CV6" s="73">
        <v>5799</v>
      </c>
      <c r="CW6" s="72"/>
      <c r="CX6" s="72"/>
    </row>
    <row r="7" spans="1:157" s="24" customFormat="1" ht="8.85" customHeight="1">
      <c r="A7" s="51"/>
      <c r="B7" s="40" t="s">
        <v>32</v>
      </c>
      <c r="C7" s="51"/>
      <c r="D7" s="41"/>
      <c r="E7" s="42">
        <f>D7/D6</f>
        <v>0</v>
      </c>
      <c r="F7" s="42"/>
      <c r="G7" s="41"/>
      <c r="H7" s="42">
        <f>G7/G6</f>
        <v>0</v>
      </c>
      <c r="I7" s="42"/>
      <c r="J7" s="41"/>
      <c r="K7" s="42">
        <f>J7/J6</f>
        <v>0</v>
      </c>
      <c r="L7" s="42"/>
      <c r="M7" s="41"/>
      <c r="N7" s="42">
        <f>M7/M6</f>
        <v>0</v>
      </c>
      <c r="O7" s="42"/>
      <c r="P7" s="41"/>
      <c r="Q7" s="42">
        <f>P7/P6</f>
        <v>0</v>
      </c>
      <c r="R7" s="42"/>
      <c r="S7" s="41"/>
      <c r="T7" s="42">
        <f>S7/S6</f>
        <v>0</v>
      </c>
      <c r="U7" s="42"/>
      <c r="V7" s="41">
        <v>98</v>
      </c>
      <c r="W7" s="42">
        <f>V7/V6</f>
        <v>2.5283797729618165E-2</v>
      </c>
      <c r="X7" s="42"/>
      <c r="Y7" s="41">
        <v>77</v>
      </c>
      <c r="Z7" s="42">
        <f>Y7/Y6</f>
        <v>2.0167627029858564E-2</v>
      </c>
      <c r="AA7" s="42"/>
      <c r="AB7" s="41">
        <v>87</v>
      </c>
      <c r="AC7" s="42">
        <f>AB7/AB6</f>
        <v>2.153998514483783E-2</v>
      </c>
      <c r="AD7" s="42"/>
      <c r="AE7" s="41">
        <v>72</v>
      </c>
      <c r="AF7" s="42">
        <f>AE7/AE6</f>
        <v>1.7914904205026127E-2</v>
      </c>
      <c r="AG7" s="42"/>
      <c r="AH7" s="41">
        <v>85</v>
      </c>
      <c r="AI7" s="42">
        <f>AH7/AH6</f>
        <v>2.0417967811674275E-2</v>
      </c>
      <c r="AJ7" s="42"/>
      <c r="AK7" s="41">
        <v>80</v>
      </c>
      <c r="AL7" s="42">
        <f>AK7/AK6</f>
        <v>1.7853157777281858E-2</v>
      </c>
      <c r="AM7" s="42"/>
      <c r="AN7" s="41">
        <v>92</v>
      </c>
      <c r="AO7" s="42">
        <f>AN7/AN6</f>
        <v>2.0340481980986071E-2</v>
      </c>
      <c r="AP7" s="42"/>
      <c r="AQ7" s="41">
        <v>89</v>
      </c>
      <c r="AR7" s="42">
        <f>AQ7/AQ6</f>
        <v>1.9021158367172473E-2</v>
      </c>
      <c r="AS7" s="42"/>
      <c r="AT7" s="41">
        <v>117</v>
      </c>
      <c r="AU7" s="42">
        <f>AT7/AT6</f>
        <v>2.5357607282184655E-2</v>
      </c>
      <c r="AV7" s="42"/>
      <c r="AW7" s="41">
        <v>102</v>
      </c>
      <c r="AX7" s="42">
        <f>AW7/AW6</f>
        <v>2.3893183415319746E-2</v>
      </c>
      <c r="AY7" s="42"/>
      <c r="AZ7" s="41">
        <v>105</v>
      </c>
      <c r="BA7" s="42">
        <f>AZ7/AZ6</f>
        <v>2.3841961852861037E-2</v>
      </c>
      <c r="BB7" s="42"/>
      <c r="BC7" s="41">
        <v>99</v>
      </c>
      <c r="BD7" s="42">
        <f>BC7/BC6</f>
        <v>2.3976749818357956E-2</v>
      </c>
      <c r="BE7" s="42"/>
      <c r="BF7" s="41">
        <v>98</v>
      </c>
      <c r="BG7" s="42">
        <f>BF7/BF6</f>
        <v>2.2126890946037481E-2</v>
      </c>
      <c r="BH7" s="42"/>
      <c r="BI7" s="41">
        <v>95</v>
      </c>
      <c r="BJ7" s="42">
        <f>BI7/BI6</f>
        <v>2.092511013215859E-2</v>
      </c>
      <c r="BK7" s="42"/>
      <c r="BL7" s="41">
        <v>90</v>
      </c>
      <c r="BM7" s="42">
        <f>BL7/BL6</f>
        <v>1.843884449907806E-2</v>
      </c>
      <c r="BN7" s="42"/>
      <c r="BO7" s="41">
        <v>100</v>
      </c>
      <c r="BP7" s="42">
        <f>BO7/BO6</f>
        <v>1.9813750743015654E-2</v>
      </c>
      <c r="BQ7" s="42"/>
      <c r="BR7" s="41">
        <v>107</v>
      </c>
      <c r="BS7" s="42">
        <f>BR7/BR6</f>
        <v>1.9870009285051067E-2</v>
      </c>
      <c r="BT7" s="42"/>
      <c r="BU7" s="41">
        <v>116</v>
      </c>
      <c r="BV7" s="42">
        <f>BU7/BU6</f>
        <v>2.0415346708905314E-2</v>
      </c>
      <c r="BW7" s="42"/>
      <c r="BX7" s="41">
        <v>134</v>
      </c>
      <c r="BY7" s="42">
        <f>BX7/BX6</f>
        <v>2.2137782917561539E-2</v>
      </c>
      <c r="BZ7" s="42"/>
      <c r="CA7" s="41">
        <v>134</v>
      </c>
      <c r="CB7" s="42">
        <f>CA7/CA6</f>
        <v>2.0458015267175573E-2</v>
      </c>
      <c r="CC7" s="42"/>
      <c r="CD7" s="41">
        <v>146</v>
      </c>
      <c r="CE7" s="42">
        <f>CD7/CD6</f>
        <v>2.1499042850831984E-2</v>
      </c>
      <c r="CF7" s="42"/>
      <c r="CG7" s="41">
        <v>166</v>
      </c>
      <c r="CH7" s="42">
        <f>CG7/CG6</f>
        <v>2.4082402437255186E-2</v>
      </c>
      <c r="CI7" s="42"/>
      <c r="CJ7" s="41">
        <v>155</v>
      </c>
      <c r="CK7" s="42">
        <f>CJ7/CJ6</f>
        <v>2.2621132516053705E-2</v>
      </c>
      <c r="CL7" s="42"/>
      <c r="CM7" s="41">
        <v>162</v>
      </c>
      <c r="CN7" s="42">
        <f>CM7/CM6</f>
        <v>2.4747937671860679E-2</v>
      </c>
      <c r="CO7" s="42"/>
      <c r="CP7" s="41">
        <v>148</v>
      </c>
      <c r="CQ7" s="42">
        <f>CP7/CP6</f>
        <v>2.3252160251374707E-2</v>
      </c>
      <c r="CR7" s="42"/>
      <c r="CS7" s="41">
        <v>127</v>
      </c>
      <c r="CT7" s="42">
        <f>CS7/CS6</f>
        <v>2.1096345514950165E-2</v>
      </c>
      <c r="CU7" s="42"/>
      <c r="CV7" s="41">
        <v>121</v>
      </c>
      <c r="CW7" s="42">
        <f>CV7/CV6</f>
        <v>2.0865666494223143E-2</v>
      </c>
      <c r="CX7" s="42"/>
    </row>
    <row r="8" spans="1:157" s="24" customFormat="1" ht="8.25" customHeight="1">
      <c r="A8" s="51"/>
      <c r="B8" s="51" t="s">
        <v>17</v>
      </c>
      <c r="C8" s="51"/>
      <c r="D8" s="41"/>
      <c r="E8" s="42">
        <f>D8/D6</f>
        <v>0</v>
      </c>
      <c r="F8" s="42"/>
      <c r="G8" s="41"/>
      <c r="H8" s="42">
        <f>G8/G6</f>
        <v>0</v>
      </c>
      <c r="I8" s="42"/>
      <c r="J8" s="41"/>
      <c r="K8" s="42">
        <f>J8/J6</f>
        <v>0</v>
      </c>
      <c r="L8" s="42"/>
      <c r="M8" s="41"/>
      <c r="N8" s="42">
        <f>M8/M6</f>
        <v>0</v>
      </c>
      <c r="O8" s="42"/>
      <c r="P8" s="41"/>
      <c r="Q8" s="42">
        <f>P8/P6</f>
        <v>0</v>
      </c>
      <c r="R8" s="42"/>
      <c r="S8" s="41"/>
      <c r="T8" s="42">
        <f>S8/S6</f>
        <v>0</v>
      </c>
      <c r="U8" s="42"/>
      <c r="V8" s="41">
        <v>5</v>
      </c>
      <c r="W8" s="42">
        <f>V8/V6</f>
        <v>1.2899896800825593E-3</v>
      </c>
      <c r="X8" s="42"/>
      <c r="Y8" s="41">
        <v>12</v>
      </c>
      <c r="Z8" s="42">
        <f>Y8/Y6</f>
        <v>3.1430068098480882E-3</v>
      </c>
      <c r="AA8" s="42"/>
      <c r="AB8" s="41">
        <v>8</v>
      </c>
      <c r="AC8" s="42">
        <f>AB8/AB6</f>
        <v>1.9806882891804903E-3</v>
      </c>
      <c r="AD8" s="42"/>
      <c r="AE8" s="41">
        <v>15</v>
      </c>
      <c r="AF8" s="42">
        <f>AE8/AE6</f>
        <v>3.732271709380443E-3</v>
      </c>
      <c r="AG8" s="42"/>
      <c r="AH8" s="41">
        <v>11</v>
      </c>
      <c r="AI8" s="42">
        <f>AH8/AH6</f>
        <v>2.6423252462166708E-3</v>
      </c>
      <c r="AJ8" s="42"/>
      <c r="AK8" s="41">
        <v>14</v>
      </c>
      <c r="AL8" s="42">
        <f>AK8/AK6</f>
        <v>3.1243026110243251E-3</v>
      </c>
      <c r="AM8" s="42"/>
      <c r="AN8" s="41">
        <v>14</v>
      </c>
      <c r="AO8" s="42">
        <f>AN8/AN6</f>
        <v>3.0952907362370107E-3</v>
      </c>
      <c r="AP8" s="42"/>
      <c r="AQ8" s="41">
        <v>11</v>
      </c>
      <c r="AR8" s="42">
        <f>AQ8/AQ6</f>
        <v>2.3509296858303056E-3</v>
      </c>
      <c r="AS8" s="42"/>
      <c r="AT8" s="41">
        <v>9</v>
      </c>
      <c r="AU8" s="42">
        <f>AT8/AT6</f>
        <v>1.9505851755526658E-3</v>
      </c>
      <c r="AV8" s="42"/>
      <c r="AW8" s="41">
        <v>8</v>
      </c>
      <c r="AX8" s="42">
        <f>AW8/AW6</f>
        <v>1.8739751698289998E-3</v>
      </c>
      <c r="AY8" s="42"/>
      <c r="AZ8" s="41">
        <v>14</v>
      </c>
      <c r="BA8" s="42">
        <f>AZ8/AZ6</f>
        <v>3.1789282470481382E-3</v>
      </c>
      <c r="BB8" s="42"/>
      <c r="BC8" s="41">
        <v>14</v>
      </c>
      <c r="BD8" s="42">
        <f>BC8/BC6</f>
        <v>3.3906514894647614E-3</v>
      </c>
      <c r="BE8" s="42"/>
      <c r="BF8" s="41">
        <v>13</v>
      </c>
      <c r="BG8" s="42">
        <f>BF8/BF6</f>
        <v>2.935199819372319E-3</v>
      </c>
      <c r="BH8" s="42"/>
      <c r="BI8" s="41">
        <v>7</v>
      </c>
      <c r="BJ8" s="42">
        <f>BI8/BI6</f>
        <v>1.5418502202643172E-3</v>
      </c>
      <c r="BK8" s="42"/>
      <c r="BL8" s="41">
        <v>5</v>
      </c>
      <c r="BM8" s="42">
        <f>BL8/BL6</f>
        <v>1.0243802499487809E-3</v>
      </c>
      <c r="BN8" s="42"/>
      <c r="BO8" s="41">
        <v>18</v>
      </c>
      <c r="BP8" s="42">
        <f>BO8/BO6</f>
        <v>3.5664751337428175E-3</v>
      </c>
      <c r="BQ8" s="42"/>
      <c r="BR8" s="41">
        <v>5</v>
      </c>
      <c r="BS8" s="42">
        <f>BR8/BR6</f>
        <v>9.2850510677808728E-4</v>
      </c>
      <c r="BT8" s="42"/>
      <c r="BU8" s="41">
        <v>6</v>
      </c>
      <c r="BV8" s="42">
        <f>BU8/BU6</f>
        <v>1.0559662090813093E-3</v>
      </c>
      <c r="BW8" s="42"/>
      <c r="BX8" s="41">
        <v>18</v>
      </c>
      <c r="BY8" s="42">
        <f>BX8/BX6</f>
        <v>2.9737320337022964E-3</v>
      </c>
      <c r="BZ8" s="42"/>
      <c r="CA8" s="41">
        <v>20</v>
      </c>
      <c r="CB8" s="42">
        <f>CA8/CA6</f>
        <v>3.0534351145038168E-3</v>
      </c>
      <c r="CC8" s="42"/>
      <c r="CD8" s="41">
        <v>13</v>
      </c>
      <c r="CE8" s="42">
        <f>CD8/CD6</f>
        <v>1.9142983360329849E-3</v>
      </c>
      <c r="CF8" s="42"/>
      <c r="CG8" s="41">
        <v>11</v>
      </c>
      <c r="CH8" s="42">
        <f>CG8/CG6</f>
        <v>1.5958218482518497E-3</v>
      </c>
      <c r="CI8" s="42"/>
      <c r="CJ8" s="41">
        <v>12</v>
      </c>
      <c r="CK8" s="42">
        <f>CJ8/CJ6</f>
        <v>1.7513134851138354E-3</v>
      </c>
      <c r="CL8" s="42"/>
      <c r="CM8" s="41">
        <v>14</v>
      </c>
      <c r="CN8" s="42">
        <f>CM8/CM6</f>
        <v>2.1387106630003055E-3</v>
      </c>
      <c r="CO8" s="42"/>
      <c r="CP8" s="41">
        <v>6</v>
      </c>
      <c r="CQ8" s="42">
        <f>CP8/CP6</f>
        <v>9.4265514532600159E-4</v>
      </c>
      <c r="CR8" s="42"/>
      <c r="CS8" s="41">
        <v>8</v>
      </c>
      <c r="CT8" s="42">
        <f>CS8/CS6</f>
        <v>1.3289036544850499E-3</v>
      </c>
      <c r="CU8" s="42"/>
      <c r="CV8" s="41">
        <v>5</v>
      </c>
      <c r="CW8" s="42">
        <f>CV8/CV6</f>
        <v>8.6221762372822898E-4</v>
      </c>
      <c r="CX8" s="42"/>
    </row>
    <row r="9" spans="1:157" s="24" customFormat="1" ht="8.25" customHeight="1">
      <c r="A9" s="51"/>
      <c r="B9" s="51" t="s">
        <v>30</v>
      </c>
      <c r="C9" s="51"/>
      <c r="D9" s="41"/>
      <c r="E9" s="42">
        <f>D9/D6</f>
        <v>0</v>
      </c>
      <c r="F9" s="42"/>
      <c r="G9" s="41"/>
      <c r="H9" s="42">
        <f>G9/G6</f>
        <v>0</v>
      </c>
      <c r="I9" s="42"/>
      <c r="J9" s="41"/>
      <c r="K9" s="42">
        <f>J9/J6</f>
        <v>0</v>
      </c>
      <c r="L9" s="42"/>
      <c r="M9" s="41"/>
      <c r="N9" s="42">
        <f>M9/M6</f>
        <v>0</v>
      </c>
      <c r="O9" s="42"/>
      <c r="P9" s="41"/>
      <c r="Q9" s="42">
        <f>P9/P6</f>
        <v>0</v>
      </c>
      <c r="R9" s="42"/>
      <c r="S9" s="41"/>
      <c r="T9" s="42">
        <f>S9/S6</f>
        <v>0</v>
      </c>
      <c r="U9" s="42"/>
      <c r="V9" s="41">
        <v>79</v>
      </c>
      <c r="W9" s="42">
        <f>V9/V6</f>
        <v>2.0381836945304439E-2</v>
      </c>
      <c r="X9" s="42"/>
      <c r="Y9" s="41">
        <v>104</v>
      </c>
      <c r="Z9" s="42">
        <f>Y9/Y6</f>
        <v>2.7239392352016764E-2</v>
      </c>
      <c r="AA9" s="42"/>
      <c r="AB9" s="41">
        <v>93</v>
      </c>
      <c r="AC9" s="42">
        <f>AB9/AB6</f>
        <v>2.30255013617232E-2</v>
      </c>
      <c r="AD9" s="42"/>
      <c r="AE9" s="41">
        <v>89</v>
      </c>
      <c r="AF9" s="42">
        <f>AE9/AE6</f>
        <v>2.2144812142323961E-2</v>
      </c>
      <c r="AG9" s="42"/>
      <c r="AH9" s="41">
        <v>107</v>
      </c>
      <c r="AI9" s="42">
        <f>AH9/AH6</f>
        <v>2.5702618304107614E-2</v>
      </c>
      <c r="AJ9" s="42"/>
      <c r="AK9" s="41">
        <v>88</v>
      </c>
      <c r="AL9" s="42">
        <f>AK9/AK6</f>
        <v>1.9638473555010041E-2</v>
      </c>
      <c r="AM9" s="42"/>
      <c r="AN9" s="41">
        <f>57+44</f>
        <v>101</v>
      </c>
      <c r="AO9" s="42">
        <f>AN9/AN6</f>
        <v>2.2330311739995577E-2</v>
      </c>
      <c r="AP9" s="42"/>
      <c r="AQ9" s="41">
        <v>118</v>
      </c>
      <c r="AR9" s="42">
        <f>AQ9/AQ6</f>
        <v>2.521906390254328E-2</v>
      </c>
      <c r="AS9" s="42"/>
      <c r="AT9" s="41">
        <v>151</v>
      </c>
      <c r="AU9" s="42">
        <f>AT9/AT6</f>
        <v>3.2726484612050279E-2</v>
      </c>
      <c r="AV9" s="42"/>
      <c r="AW9" s="41">
        <v>129</v>
      </c>
      <c r="AX9" s="42">
        <f>AW9/AW6</f>
        <v>3.0217849613492623E-2</v>
      </c>
      <c r="AY9" s="42"/>
      <c r="AZ9" s="41">
        <v>132</v>
      </c>
      <c r="BA9" s="42">
        <f>AZ9/AZ6</f>
        <v>2.9972752043596729E-2</v>
      </c>
      <c r="BB9" s="42"/>
      <c r="BC9" s="41">
        <v>128</v>
      </c>
      <c r="BD9" s="42">
        <f>BC9/BC6</f>
        <v>3.1000242189392103E-2</v>
      </c>
      <c r="BE9" s="42"/>
      <c r="BF9" s="41">
        <v>129</v>
      </c>
      <c r="BG9" s="42">
        <f>BF9/BF6</f>
        <v>2.9126213592233011E-2</v>
      </c>
      <c r="BH9" s="42"/>
      <c r="BI9" s="41">
        <v>150</v>
      </c>
      <c r="BJ9" s="42">
        <f>BI9/BI6</f>
        <v>3.3039647577092511E-2</v>
      </c>
      <c r="BK9" s="42"/>
      <c r="BL9" s="41">
        <v>133</v>
      </c>
      <c r="BM9" s="42">
        <f>BL9/BL6</f>
        <v>2.7248514648637576E-2</v>
      </c>
      <c r="BN9" s="42"/>
      <c r="BO9" s="41">
        <v>126</v>
      </c>
      <c r="BP9" s="42">
        <f>BO9/BO6</f>
        <v>2.4965325936199722E-2</v>
      </c>
      <c r="BQ9" s="42"/>
      <c r="BR9" s="41">
        <v>128</v>
      </c>
      <c r="BS9" s="42">
        <f>BR9/BR6</f>
        <v>2.3769730733519033E-2</v>
      </c>
      <c r="BT9" s="42"/>
      <c r="BU9" s="41">
        <v>151</v>
      </c>
      <c r="BV9" s="42">
        <f>BU9/BU6</f>
        <v>2.6575149595212955E-2</v>
      </c>
      <c r="BW9" s="42"/>
      <c r="BX9" s="41">
        <v>141</v>
      </c>
      <c r="BY9" s="42">
        <f>BX9/BX6</f>
        <v>2.3294234264001321E-2</v>
      </c>
      <c r="BZ9" s="42"/>
      <c r="CA9" s="41">
        <v>151</v>
      </c>
      <c r="CB9" s="42">
        <f>CA9/CA6</f>
        <v>2.3053435114503817E-2</v>
      </c>
      <c r="CC9" s="42"/>
      <c r="CD9" s="41">
        <v>180</v>
      </c>
      <c r="CE9" s="42">
        <f>CD9/CD6</f>
        <v>2.6505669268149019E-2</v>
      </c>
      <c r="CF9" s="42"/>
      <c r="CG9" s="41">
        <v>177</v>
      </c>
      <c r="CH9" s="42">
        <f>CG9/CG6</f>
        <v>2.5678224285507038E-2</v>
      </c>
      <c r="CI9" s="42"/>
      <c r="CJ9" s="41">
        <v>218</v>
      </c>
      <c r="CK9" s="42">
        <f>CJ9/CJ6</f>
        <v>3.1815528312901339E-2</v>
      </c>
      <c r="CL9" s="42"/>
      <c r="CM9" s="41">
        <v>238</v>
      </c>
      <c r="CN9" s="42">
        <f>CM9/CM6</f>
        <v>3.6358081271005191E-2</v>
      </c>
      <c r="CO9" s="42"/>
      <c r="CP9" s="41">
        <v>226</v>
      </c>
      <c r="CQ9" s="42">
        <f>CP9/CP6</f>
        <v>3.5506677140612723E-2</v>
      </c>
      <c r="CR9" s="42"/>
      <c r="CS9" s="41">
        <v>197</v>
      </c>
      <c r="CT9" s="42">
        <f>CS9/CS6</f>
        <v>3.2724252491694354E-2</v>
      </c>
      <c r="CU9" s="42"/>
      <c r="CV9" s="41">
        <v>236</v>
      </c>
      <c r="CW9" s="42">
        <f>CV9/CV6</f>
        <v>4.0696671839972408E-2</v>
      </c>
      <c r="CX9" s="42"/>
    </row>
    <row r="10" spans="1:157" s="24" customFormat="1" ht="8.25" customHeight="1">
      <c r="A10" s="51"/>
      <c r="B10" s="51" t="s">
        <v>31</v>
      </c>
      <c r="C10" s="51"/>
      <c r="D10" s="41"/>
      <c r="E10" s="42">
        <f>D10/D6</f>
        <v>0</v>
      </c>
      <c r="F10" s="42"/>
      <c r="G10" s="41"/>
      <c r="H10" s="42">
        <f>G10/G6</f>
        <v>0</v>
      </c>
      <c r="I10" s="42"/>
      <c r="J10" s="41"/>
      <c r="K10" s="42">
        <f>J10/J6</f>
        <v>0</v>
      </c>
      <c r="L10" s="42"/>
      <c r="M10" s="41"/>
      <c r="N10" s="42">
        <f>M10/M6</f>
        <v>0</v>
      </c>
      <c r="O10" s="42"/>
      <c r="P10" s="41"/>
      <c r="Q10" s="42">
        <f>P10/P6</f>
        <v>0</v>
      </c>
      <c r="R10" s="42"/>
      <c r="S10" s="41"/>
      <c r="T10" s="42">
        <f>S10/S6</f>
        <v>0</v>
      </c>
      <c r="U10" s="42"/>
      <c r="V10" s="41">
        <v>59</v>
      </c>
      <c r="W10" s="42">
        <f>V10/V6</f>
        <v>1.52218782249742E-2</v>
      </c>
      <c r="X10" s="42"/>
      <c r="Y10" s="41">
        <v>54</v>
      </c>
      <c r="Z10" s="42">
        <f>Y10/Y6</f>
        <v>1.4143530644316397E-2</v>
      </c>
      <c r="AA10" s="42"/>
      <c r="AB10" s="41">
        <v>50</v>
      </c>
      <c r="AC10" s="42">
        <f>AB10/AB6</f>
        <v>1.2379301807378064E-2</v>
      </c>
      <c r="AD10" s="42"/>
      <c r="AE10" s="41">
        <v>38</v>
      </c>
      <c r="AF10" s="42">
        <f>AE10/AE6</f>
        <v>9.4550883304304559E-3</v>
      </c>
      <c r="AG10" s="42"/>
      <c r="AH10" s="41">
        <v>46</v>
      </c>
      <c r="AI10" s="42">
        <f>AH10/AH6</f>
        <v>1.1049723756906077E-2</v>
      </c>
      <c r="AJ10" s="42"/>
      <c r="AK10" s="41">
        <v>58</v>
      </c>
      <c r="AL10" s="42">
        <f>AK10/AK6</f>
        <v>1.2943539388529346E-2</v>
      </c>
      <c r="AM10" s="42"/>
      <c r="AN10" s="41">
        <f>44+32</f>
        <v>76</v>
      </c>
      <c r="AO10" s="42">
        <f>AN10/AN6</f>
        <v>1.6803006853858059E-2</v>
      </c>
      <c r="AP10" s="42"/>
      <c r="AQ10" s="41">
        <v>85</v>
      </c>
      <c r="AR10" s="42">
        <f>AQ10/AQ6</f>
        <v>1.8166274845052361E-2</v>
      </c>
      <c r="AS10" s="42"/>
      <c r="AT10" s="41">
        <v>74</v>
      </c>
      <c r="AU10" s="42">
        <f>AT10/AT6</f>
        <v>1.6038144776766364E-2</v>
      </c>
      <c r="AV10" s="42"/>
      <c r="AW10" s="41">
        <v>88</v>
      </c>
      <c r="AX10" s="42">
        <f>AW10/AW6</f>
        <v>2.0613726868118996E-2</v>
      </c>
      <c r="AY10" s="42"/>
      <c r="AZ10" s="41">
        <v>99</v>
      </c>
      <c r="BA10" s="42">
        <f>AZ10/AZ6</f>
        <v>2.2479564032697547E-2</v>
      </c>
      <c r="BB10" s="42"/>
      <c r="BC10" s="41">
        <v>86</v>
      </c>
      <c r="BD10" s="42">
        <f>BC10/BC6</f>
        <v>2.0828287720997821E-2</v>
      </c>
      <c r="BE10" s="42"/>
      <c r="BF10" s="41">
        <v>86</v>
      </c>
      <c r="BG10" s="42">
        <f>BF10/BF6</f>
        <v>1.9417475728155338E-2</v>
      </c>
      <c r="BH10" s="42"/>
      <c r="BI10" s="41">
        <v>131</v>
      </c>
      <c r="BJ10" s="42">
        <f>BI10/BI6</f>
        <v>2.8854625550660793E-2</v>
      </c>
      <c r="BK10" s="42"/>
      <c r="BL10" s="41">
        <v>127</v>
      </c>
      <c r="BM10" s="42">
        <f>BL10/BL6</f>
        <v>2.6019258348699038E-2</v>
      </c>
      <c r="BN10" s="42"/>
      <c r="BO10" s="41">
        <v>148</v>
      </c>
      <c r="BP10" s="42">
        <f>BO10/BO6</f>
        <v>2.9324351099663165E-2</v>
      </c>
      <c r="BQ10" s="42"/>
      <c r="BR10" s="41">
        <v>154</v>
      </c>
      <c r="BS10" s="42">
        <f>BR10/BR6</f>
        <v>2.8597957288765088E-2</v>
      </c>
      <c r="BT10" s="42"/>
      <c r="BU10" s="41">
        <v>203</v>
      </c>
      <c r="BV10" s="42">
        <f>BU10/BU6</f>
        <v>3.5726856740584303E-2</v>
      </c>
      <c r="BW10" s="42"/>
      <c r="BX10" s="41">
        <v>257</v>
      </c>
      <c r="BY10" s="42">
        <f>BX10/BX6</f>
        <v>4.2458285147860562E-2</v>
      </c>
      <c r="BZ10" s="42"/>
      <c r="CA10" s="41">
        <v>275</v>
      </c>
      <c r="CB10" s="42">
        <f>CA10/CA6</f>
        <v>4.1984732824427481E-2</v>
      </c>
      <c r="CC10" s="42"/>
      <c r="CD10" s="41">
        <v>268</v>
      </c>
      <c r="CE10" s="42">
        <f>CD10/CD6</f>
        <v>3.9463996465910763E-2</v>
      </c>
      <c r="CF10" s="42"/>
      <c r="CG10" s="41">
        <v>317</v>
      </c>
      <c r="CH10" s="42">
        <f>CG10/CG6</f>
        <v>4.5988684172348762E-2</v>
      </c>
      <c r="CI10" s="42"/>
      <c r="CJ10" s="41">
        <v>369</v>
      </c>
      <c r="CK10" s="42">
        <f>CJ10/CJ6</f>
        <v>5.3852889667250436E-2</v>
      </c>
      <c r="CL10" s="42"/>
      <c r="CM10" s="41">
        <v>352</v>
      </c>
      <c r="CN10" s="42">
        <f>CM10/CM6</f>
        <v>5.3773296669721971E-2</v>
      </c>
      <c r="CO10" s="42"/>
      <c r="CP10" s="41">
        <v>363</v>
      </c>
      <c r="CQ10" s="42">
        <f>CP10/CP6</f>
        <v>5.7030636292223096E-2</v>
      </c>
      <c r="CR10" s="42"/>
      <c r="CS10" s="41">
        <v>378</v>
      </c>
      <c r="CT10" s="42">
        <f>CS10/CS6</f>
        <v>6.2790697674418611E-2</v>
      </c>
      <c r="CU10" s="42"/>
      <c r="CV10" s="41">
        <v>194</v>
      </c>
      <c r="CW10" s="42">
        <f>CV10/CV6</f>
        <v>3.3454043800655288E-2</v>
      </c>
      <c r="CX10" s="42"/>
    </row>
    <row r="11" spans="1:157" s="24" customFormat="1" ht="8.25" customHeight="1">
      <c r="A11" s="51"/>
      <c r="B11" s="51" t="s">
        <v>33</v>
      </c>
      <c r="C11" s="51"/>
      <c r="D11" s="41"/>
      <c r="E11" s="42"/>
      <c r="F11" s="42"/>
      <c r="G11" s="41"/>
      <c r="H11" s="42"/>
      <c r="I11" s="42"/>
      <c r="J11" s="41"/>
      <c r="K11" s="42"/>
      <c r="L11" s="42"/>
      <c r="M11" s="41"/>
      <c r="N11" s="42"/>
      <c r="O11" s="42"/>
      <c r="P11" s="41"/>
      <c r="Q11" s="42"/>
      <c r="R11" s="42"/>
      <c r="S11" s="41"/>
      <c r="T11" s="42"/>
      <c r="U11" s="42"/>
      <c r="V11" s="41"/>
      <c r="W11" s="42"/>
      <c r="X11" s="42"/>
      <c r="Y11" s="41"/>
      <c r="Z11" s="42"/>
      <c r="AA11" s="42"/>
      <c r="AB11" s="41"/>
      <c r="AC11" s="42"/>
      <c r="AD11" s="42"/>
      <c r="AE11" s="41"/>
      <c r="AF11" s="42"/>
      <c r="AG11" s="42"/>
      <c r="AH11" s="41"/>
      <c r="AI11" s="42"/>
      <c r="AJ11" s="42"/>
      <c r="AK11" s="41"/>
      <c r="AL11" s="42"/>
      <c r="AM11" s="42"/>
      <c r="AN11" s="41"/>
      <c r="AO11" s="42"/>
      <c r="AP11" s="42"/>
      <c r="AQ11" s="41"/>
      <c r="AR11" s="42"/>
      <c r="AS11" s="42"/>
      <c r="AT11" s="41"/>
      <c r="AU11" s="42"/>
      <c r="AV11" s="42"/>
      <c r="AW11" s="41"/>
      <c r="AX11" s="42"/>
      <c r="AY11" s="42"/>
      <c r="AZ11" s="41"/>
      <c r="BA11" s="42"/>
      <c r="BB11" s="42"/>
      <c r="BC11" s="41"/>
      <c r="BD11" s="42"/>
      <c r="BE11" s="42"/>
      <c r="BF11" s="41">
        <v>1</v>
      </c>
      <c r="BG11" s="42">
        <f>BF11/BF6</f>
        <v>2.2578460149017836E-4</v>
      </c>
      <c r="BH11" s="42"/>
      <c r="BI11" s="41">
        <v>0</v>
      </c>
      <c r="BJ11" s="42">
        <f>BI11/BI6</f>
        <v>0</v>
      </c>
      <c r="BK11" s="42"/>
      <c r="BL11" s="41">
        <v>0</v>
      </c>
      <c r="BM11" s="42">
        <f>BL11/BL6</f>
        <v>0</v>
      </c>
      <c r="BN11" s="42"/>
      <c r="BO11" s="41">
        <v>3</v>
      </c>
      <c r="BP11" s="42">
        <f>BO11/BO6</f>
        <v>5.9441252229046955E-4</v>
      </c>
      <c r="BQ11" s="42"/>
      <c r="BR11" s="41">
        <v>3</v>
      </c>
      <c r="BS11" s="42">
        <f>BR11/BR6</f>
        <v>5.5710306406685239E-4</v>
      </c>
      <c r="BT11" s="42"/>
      <c r="BU11" s="41">
        <v>5</v>
      </c>
      <c r="BV11" s="42">
        <f>BU11/BU6</f>
        <v>8.7997184090109117E-4</v>
      </c>
      <c r="BW11" s="42"/>
      <c r="BX11" s="41">
        <v>5</v>
      </c>
      <c r="BY11" s="42">
        <f>BX11/BX6</f>
        <v>8.2603667602841569E-4</v>
      </c>
      <c r="BZ11" s="42"/>
      <c r="CA11" s="41">
        <v>4</v>
      </c>
      <c r="CB11" s="42">
        <f>CA11/CA6</f>
        <v>6.1068702290076337E-4</v>
      </c>
      <c r="CC11" s="42"/>
      <c r="CD11" s="41">
        <v>6</v>
      </c>
      <c r="CE11" s="42">
        <f>CD11/CD6</f>
        <v>8.835223089383007E-4</v>
      </c>
      <c r="CF11" s="42"/>
      <c r="CG11" s="41">
        <v>5</v>
      </c>
      <c r="CH11" s="42">
        <f>CG11/CG6</f>
        <v>7.2537356738720446E-4</v>
      </c>
      <c r="CI11" s="42"/>
      <c r="CJ11" s="41">
        <v>7</v>
      </c>
      <c r="CK11" s="42">
        <f>CJ11/CJ6</f>
        <v>1.0215995329830706E-3</v>
      </c>
      <c r="CL11" s="42"/>
      <c r="CM11" s="41">
        <v>3</v>
      </c>
      <c r="CN11" s="42">
        <f>CM11/CM6</f>
        <v>4.5829514207149406E-4</v>
      </c>
      <c r="CO11" s="42"/>
      <c r="CP11" s="41">
        <v>0</v>
      </c>
      <c r="CQ11" s="42">
        <f>CP11/CP6</f>
        <v>0</v>
      </c>
      <c r="CR11" s="42"/>
      <c r="CS11" s="41">
        <v>3</v>
      </c>
      <c r="CT11" s="42">
        <f>CS11/CS6</f>
        <v>4.9833887043189363E-4</v>
      </c>
      <c r="CU11" s="42"/>
      <c r="CV11" s="41">
        <v>2</v>
      </c>
      <c r="CW11" s="42">
        <f>CV11/CV6</f>
        <v>3.4488704949129159E-4</v>
      </c>
      <c r="CX11" s="42"/>
    </row>
    <row r="12" spans="1:157" s="24" customFormat="1" ht="8.25" customHeight="1">
      <c r="A12" s="51"/>
      <c r="B12" s="51" t="s">
        <v>34</v>
      </c>
      <c r="C12" s="51"/>
      <c r="D12" s="41"/>
      <c r="E12" s="42"/>
      <c r="F12" s="42"/>
      <c r="G12" s="41"/>
      <c r="H12" s="42"/>
      <c r="I12" s="42"/>
      <c r="J12" s="41"/>
      <c r="K12" s="42"/>
      <c r="L12" s="42"/>
      <c r="M12" s="41"/>
      <c r="N12" s="42"/>
      <c r="O12" s="42"/>
      <c r="P12" s="41"/>
      <c r="Q12" s="42"/>
      <c r="R12" s="42"/>
      <c r="S12" s="41"/>
      <c r="T12" s="42"/>
      <c r="U12" s="42"/>
      <c r="V12" s="41"/>
      <c r="W12" s="42"/>
      <c r="X12" s="42"/>
      <c r="Y12" s="41"/>
      <c r="Z12" s="42"/>
      <c r="AA12" s="42"/>
      <c r="AB12" s="41"/>
      <c r="AC12" s="42"/>
      <c r="AD12" s="42"/>
      <c r="AE12" s="41"/>
      <c r="AF12" s="42"/>
      <c r="AG12" s="42"/>
      <c r="AH12" s="41"/>
      <c r="AI12" s="42"/>
      <c r="AJ12" s="42"/>
      <c r="AK12" s="41"/>
      <c r="AL12" s="42"/>
      <c r="AM12" s="42"/>
      <c r="AN12" s="41"/>
      <c r="AO12" s="42"/>
      <c r="AP12" s="42"/>
      <c r="AQ12" s="41"/>
      <c r="AR12" s="42"/>
      <c r="AS12" s="42"/>
      <c r="AT12" s="41"/>
      <c r="AU12" s="42"/>
      <c r="AV12" s="42"/>
      <c r="AW12" s="41"/>
      <c r="AX12" s="42"/>
      <c r="AY12" s="42"/>
      <c r="AZ12" s="41"/>
      <c r="BA12" s="42"/>
      <c r="BB12" s="42"/>
      <c r="BC12" s="41"/>
      <c r="BD12" s="42"/>
      <c r="BE12" s="42"/>
      <c r="BF12" s="41">
        <v>19</v>
      </c>
      <c r="BG12" s="42">
        <f>BF12/BF6</f>
        <v>4.289907428313389E-3</v>
      </c>
      <c r="BH12" s="42"/>
      <c r="BI12" s="41">
        <v>17</v>
      </c>
      <c r="BJ12" s="42">
        <f>BI12/BI6</f>
        <v>3.7444933920704844E-3</v>
      </c>
      <c r="BK12" s="42"/>
      <c r="BL12" s="41">
        <v>25</v>
      </c>
      <c r="BM12" s="42">
        <f>BL12/BL6</f>
        <v>5.1219012497439051E-3</v>
      </c>
      <c r="BN12" s="42"/>
      <c r="BO12" s="41">
        <v>41</v>
      </c>
      <c r="BP12" s="42">
        <f>BO12/BO6</f>
        <v>8.1236378046364178E-3</v>
      </c>
      <c r="BQ12" s="42"/>
      <c r="BR12" s="41">
        <v>58</v>
      </c>
      <c r="BS12" s="42">
        <f>BR12/BR6</f>
        <v>1.0770659238625812E-2</v>
      </c>
      <c r="BT12" s="42"/>
      <c r="BU12" s="41">
        <v>100</v>
      </c>
      <c r="BV12" s="42">
        <f>BU12/BU6</f>
        <v>1.7599436818021823E-2</v>
      </c>
      <c r="BW12" s="42"/>
      <c r="BX12" s="41">
        <v>114</v>
      </c>
      <c r="BY12" s="42">
        <f>BX12/BX6</f>
        <v>1.8833636213447878E-2</v>
      </c>
      <c r="BZ12" s="42"/>
      <c r="CA12" s="41">
        <v>124</v>
      </c>
      <c r="CB12" s="42">
        <f>CA12/CA6</f>
        <v>1.8931297709923665E-2</v>
      </c>
      <c r="CC12" s="42"/>
      <c r="CD12" s="41">
        <v>140</v>
      </c>
      <c r="CE12" s="42">
        <f>CD12/CD6</f>
        <v>2.0615520541893684E-2</v>
      </c>
      <c r="CF12" s="42"/>
      <c r="CG12" s="41">
        <v>141</v>
      </c>
      <c r="CH12" s="42">
        <f>CG12/CG6</f>
        <v>2.0455534600319163E-2</v>
      </c>
      <c r="CI12" s="42"/>
      <c r="CJ12" s="41">
        <v>138</v>
      </c>
      <c r="CK12" s="42">
        <f>CJ12/CJ6</f>
        <v>2.0140105078809107E-2</v>
      </c>
      <c r="CL12" s="42"/>
      <c r="CM12" s="41">
        <v>149</v>
      </c>
      <c r="CN12" s="42">
        <f>CM12/CM6</f>
        <v>2.2761992056217536E-2</v>
      </c>
      <c r="CO12" s="42"/>
      <c r="CP12" s="41">
        <v>161</v>
      </c>
      <c r="CQ12" s="42">
        <f>CP12/CP6</f>
        <v>2.5294579732914376E-2</v>
      </c>
      <c r="CR12" s="42"/>
      <c r="CS12" s="41">
        <v>159</v>
      </c>
      <c r="CT12" s="42">
        <f>CS12/CS6</f>
        <v>2.6411960132890367E-2</v>
      </c>
      <c r="CU12" s="42"/>
      <c r="CV12" s="41">
        <v>256</v>
      </c>
      <c r="CW12" s="42">
        <f>CV12/CV6</f>
        <v>4.4145542334885324E-2</v>
      </c>
      <c r="CX12" s="42"/>
    </row>
    <row r="13" spans="1:157" s="55" customFormat="1" ht="8.25" customHeight="1">
      <c r="A13" s="52"/>
      <c r="B13" s="52"/>
      <c r="C13" s="52" t="s">
        <v>93</v>
      </c>
      <c r="D13" s="53">
        <v>133</v>
      </c>
      <c r="E13" s="54">
        <f>D13/D6</f>
        <v>3.466249674224655E-2</v>
      </c>
      <c r="F13" s="54"/>
      <c r="G13" s="53">
        <v>209</v>
      </c>
      <c r="H13" s="54">
        <f>G13/G6</f>
        <v>5.293819655521783E-2</v>
      </c>
      <c r="I13" s="54"/>
      <c r="J13" s="53">
        <v>175</v>
      </c>
      <c r="K13" s="54">
        <f>J13/J6</f>
        <v>4.4438801422041645E-2</v>
      </c>
      <c r="L13" s="54"/>
      <c r="M13" s="53">
        <v>185</v>
      </c>
      <c r="N13" s="54">
        <f>M13/M6</f>
        <v>4.8748353096179184E-2</v>
      </c>
      <c r="O13" s="54"/>
      <c r="P13" s="53">
        <v>201</v>
      </c>
      <c r="Q13" s="54">
        <f>P13/P6</f>
        <v>5.2659156405554103E-2</v>
      </c>
      <c r="R13" s="54"/>
      <c r="S13" s="53">
        <v>226</v>
      </c>
      <c r="T13" s="54">
        <f>S13/S6</f>
        <v>5.8777633289986995E-2</v>
      </c>
      <c r="U13" s="54"/>
      <c r="V13" s="53">
        <f>SUM(V7:V11)</f>
        <v>241</v>
      </c>
      <c r="W13" s="54">
        <f>V13/V6</f>
        <v>6.2177502579979359E-2</v>
      </c>
      <c r="X13" s="54"/>
      <c r="Y13" s="53">
        <f>SUM(Y7:Y11)</f>
        <v>247</v>
      </c>
      <c r="Z13" s="54">
        <f>Y13/Y6</f>
        <v>6.4693556836039806E-2</v>
      </c>
      <c r="AA13" s="54"/>
      <c r="AB13" s="53">
        <f>SUM(AB7:AB11)</f>
        <v>238</v>
      </c>
      <c r="AC13" s="54">
        <f>AB13/AB6</f>
        <v>5.8925476603119586E-2</v>
      </c>
      <c r="AD13" s="54"/>
      <c r="AE13" s="53">
        <f>SUM(AE7:AE11)</f>
        <v>214</v>
      </c>
      <c r="AF13" s="54">
        <f>AE13/AE6</f>
        <v>5.3247076387160988E-2</v>
      </c>
      <c r="AG13" s="54"/>
      <c r="AH13" s="53">
        <f>SUM(AH7:AH11)</f>
        <v>249</v>
      </c>
      <c r="AI13" s="54">
        <f>AH13/AH6</f>
        <v>5.9812635118904639E-2</v>
      </c>
      <c r="AJ13" s="54"/>
      <c r="AK13" s="53">
        <f>SUM(AK7:AK11)</f>
        <v>240</v>
      </c>
      <c r="AL13" s="54">
        <f>AK13/AK6</f>
        <v>5.3559473331845568E-2</v>
      </c>
      <c r="AM13" s="54"/>
      <c r="AN13" s="53">
        <f>SUM(AN7:AN11)</f>
        <v>283</v>
      </c>
      <c r="AO13" s="54">
        <f>AN13/AN6</f>
        <v>6.2569091311076713E-2</v>
      </c>
      <c r="AP13" s="54"/>
      <c r="AQ13" s="53">
        <f>SUM(AQ7:AQ11)</f>
        <v>303</v>
      </c>
      <c r="AR13" s="54">
        <f>AQ13/AQ6</f>
        <v>6.4757426800598414E-2</v>
      </c>
      <c r="AS13" s="54"/>
      <c r="AT13" s="53">
        <f>SUM(AT7:AT11)</f>
        <v>351</v>
      </c>
      <c r="AU13" s="54">
        <f>AT13/AT6</f>
        <v>7.6072821846553965E-2</v>
      </c>
      <c r="AV13" s="54"/>
      <c r="AW13" s="53">
        <f>SUM(AW7:AW11)</f>
        <v>327</v>
      </c>
      <c r="AX13" s="54">
        <f>AW13/AW6</f>
        <v>7.6598735066760362E-2</v>
      </c>
      <c r="AY13" s="54"/>
      <c r="AZ13" s="53">
        <f>SUM(AZ7:AZ11)</f>
        <v>350</v>
      </c>
      <c r="BA13" s="54">
        <f>AZ13/AZ6</f>
        <v>7.9473206176203445E-2</v>
      </c>
      <c r="BB13" s="54"/>
      <c r="BC13" s="53">
        <f>SUM(BC7:BC11)</f>
        <v>327</v>
      </c>
      <c r="BD13" s="54">
        <f>BC13/BC6</f>
        <v>7.919593121821264E-2</v>
      </c>
      <c r="BE13" s="54"/>
      <c r="BF13" s="53">
        <f>SUM(BF7:BF12)</f>
        <v>346</v>
      </c>
      <c r="BG13" s="54">
        <f>BF13/BF6</f>
        <v>7.812147211560172E-2</v>
      </c>
      <c r="BH13" s="54"/>
      <c r="BI13" s="53">
        <f>SUM(BI7:BI12)</f>
        <v>400</v>
      </c>
      <c r="BJ13" s="54">
        <f>BI13/BI6</f>
        <v>8.8105726872246701E-2</v>
      </c>
      <c r="BK13" s="54"/>
      <c r="BL13" s="53">
        <f>SUM(BL7:BL12)</f>
        <v>380</v>
      </c>
      <c r="BM13" s="54">
        <f>BL13/BL6</f>
        <v>7.7852898996107353E-2</v>
      </c>
      <c r="BN13" s="54"/>
      <c r="BO13" s="53">
        <f>SUM(BO7:BO12)</f>
        <v>436</v>
      </c>
      <c r="BP13" s="54">
        <f>BO13/BO6</f>
        <v>8.6387953239548246E-2</v>
      </c>
      <c r="BQ13" s="54"/>
      <c r="BR13" s="53">
        <f>SUM(BR7:BR12)</f>
        <v>455</v>
      </c>
      <c r="BS13" s="54">
        <f>BR13/BR6</f>
        <v>8.4493964716805939E-2</v>
      </c>
      <c r="BT13" s="54"/>
      <c r="BU13" s="53">
        <f>SUM(BU7:BU12)</f>
        <v>581</v>
      </c>
      <c r="BV13" s="54">
        <f>BU13/BU6</f>
        <v>0.10225272791270679</v>
      </c>
      <c r="BW13" s="54"/>
      <c r="BX13" s="53">
        <f>SUM(BX7:BX12)</f>
        <v>669</v>
      </c>
      <c r="BY13" s="54">
        <f>BX13/BX6</f>
        <v>0.11052370725260202</v>
      </c>
      <c r="BZ13" s="54"/>
      <c r="CA13" s="53">
        <f>SUM(CA7:CA12)</f>
        <v>708</v>
      </c>
      <c r="CB13" s="54">
        <f>CA13/CA6</f>
        <v>0.10809160305343511</v>
      </c>
      <c r="CC13" s="54"/>
      <c r="CD13" s="53">
        <f>SUM(CD7:CD12)</f>
        <v>753</v>
      </c>
      <c r="CE13" s="54">
        <f>CD13/CD6</f>
        <v>0.11088204977175674</v>
      </c>
      <c r="CF13" s="54"/>
      <c r="CG13" s="53">
        <f>SUM(CG7:CG12)</f>
        <v>817</v>
      </c>
      <c r="CH13" s="54">
        <f>CG13/CG6</f>
        <v>0.11852604091106921</v>
      </c>
      <c r="CI13" s="54"/>
      <c r="CJ13" s="53">
        <f>SUM(CJ7:CJ12)</f>
        <v>899</v>
      </c>
      <c r="CK13" s="54">
        <f>CJ13/CJ6</f>
        <v>0.1312025685931115</v>
      </c>
      <c r="CL13" s="54"/>
      <c r="CM13" s="53">
        <f>SUM(CM7:CM12)</f>
        <v>918</v>
      </c>
      <c r="CN13" s="54">
        <f>CM13/CM6</f>
        <v>0.14023831347387716</v>
      </c>
      <c r="CO13" s="54"/>
      <c r="CP13" s="53">
        <f>SUM(CP7:CP12)</f>
        <v>904</v>
      </c>
      <c r="CQ13" s="54">
        <f>CP13/CP6</f>
        <v>0.14202670856245089</v>
      </c>
      <c r="CR13" s="54"/>
      <c r="CS13" s="53">
        <f>SUM(CS7:CS12)</f>
        <v>872</v>
      </c>
      <c r="CT13" s="54">
        <f>CS13/CS6</f>
        <v>0.14485049833887043</v>
      </c>
      <c r="CU13" s="54"/>
      <c r="CV13" s="53">
        <f>SUM(CV7:CV12)</f>
        <v>814</v>
      </c>
      <c r="CW13" s="54">
        <f>CV13/CV6</f>
        <v>0.14036902914295568</v>
      </c>
      <c r="CX13" s="54"/>
    </row>
    <row r="14" spans="1:157" s="24" customFormat="1" ht="8.25" customHeight="1">
      <c r="A14" s="51"/>
      <c r="B14" s="51" t="s">
        <v>19</v>
      </c>
      <c r="C14" s="51"/>
      <c r="D14" s="41">
        <v>3704</v>
      </c>
      <c r="E14" s="42">
        <f>D14/D6</f>
        <v>0.96533750325775347</v>
      </c>
      <c r="F14" s="42"/>
      <c r="G14" s="41">
        <v>3739</v>
      </c>
      <c r="H14" s="42">
        <f>G14/G6</f>
        <v>0.94706180344478219</v>
      </c>
      <c r="I14" s="42"/>
      <c r="J14" s="41">
        <v>3763</v>
      </c>
      <c r="K14" s="42">
        <f>J14/J6</f>
        <v>0.9555611985779584</v>
      </c>
      <c r="L14" s="42"/>
      <c r="M14" s="41">
        <v>3610</v>
      </c>
      <c r="N14" s="42">
        <f>M14/M6</f>
        <v>0.9512516469038208</v>
      </c>
      <c r="O14" s="42"/>
      <c r="P14" s="41">
        <v>3616</v>
      </c>
      <c r="Q14" s="42">
        <f>P14/P6</f>
        <v>0.94734084359444592</v>
      </c>
      <c r="R14" s="42"/>
      <c r="S14" s="41">
        <v>3619</v>
      </c>
      <c r="T14" s="42">
        <f>S14/S6</f>
        <v>0.94122236671001303</v>
      </c>
      <c r="U14" s="42"/>
      <c r="V14" s="41">
        <f>V6-V13-V15</f>
        <v>3359</v>
      </c>
      <c r="W14" s="42">
        <f>V14/V6</f>
        <v>0.86661506707946334</v>
      </c>
      <c r="X14" s="42"/>
      <c r="Y14" s="41">
        <f>Y6-Y13-Y15</f>
        <v>3309</v>
      </c>
      <c r="Z14" s="42">
        <f>Y14/Y6</f>
        <v>0.86668412781561022</v>
      </c>
      <c r="AA14" s="42"/>
      <c r="AB14" s="41">
        <f>AB6-AB13-AB15</f>
        <v>3549</v>
      </c>
      <c r="AC14" s="42">
        <f>AB14/AB6</f>
        <v>0.878682842287695</v>
      </c>
      <c r="AD14" s="42"/>
      <c r="AE14" s="41">
        <f>AE6-AE13-AE15</f>
        <v>3566</v>
      </c>
      <c r="AF14" s="42">
        <f>AE14/AE6</f>
        <v>0.88728539437671061</v>
      </c>
      <c r="AG14" s="42"/>
      <c r="AH14" s="41">
        <f>AH6-AH13-AH15</f>
        <v>3727</v>
      </c>
      <c r="AI14" s="42">
        <f>AH14/AH6</f>
        <v>0.89526783569541202</v>
      </c>
      <c r="AJ14" s="42"/>
      <c r="AK14" s="41">
        <f>AK6-AK13-AK15</f>
        <v>3991</v>
      </c>
      <c r="AL14" s="42">
        <f>AK14/AK6</f>
        <v>0.89064940861414865</v>
      </c>
      <c r="AM14" s="42"/>
      <c r="AN14" s="41">
        <f>AN6-AN13-AN15</f>
        <v>3985</v>
      </c>
      <c r="AO14" s="42">
        <f>AN14/AN6</f>
        <v>0.88105239885032061</v>
      </c>
      <c r="AP14" s="42"/>
      <c r="AQ14" s="41">
        <f>AQ6-AQ13-AQ15</f>
        <v>4150</v>
      </c>
      <c r="AR14" s="42">
        <f>AQ14/AQ6</f>
        <v>0.88694165419961535</v>
      </c>
      <c r="AS14" s="42"/>
      <c r="AT14" s="41">
        <f>AT6-AT13-AT15</f>
        <v>4116</v>
      </c>
      <c r="AU14" s="42">
        <f>AT14/AT6</f>
        <v>0.89206762028608577</v>
      </c>
      <c r="AV14" s="42"/>
      <c r="AW14" s="41">
        <f>AW6-AW13-AW15</f>
        <v>3836</v>
      </c>
      <c r="AX14" s="42">
        <f>AW14/AW6</f>
        <v>0.89857109393300538</v>
      </c>
      <c r="AY14" s="42"/>
      <c r="AZ14" s="41">
        <f>AZ6-AZ13-AZ15</f>
        <v>3916</v>
      </c>
      <c r="BA14" s="42">
        <f>AZ14/AZ6</f>
        <v>0.88919164396003636</v>
      </c>
      <c r="BB14" s="42"/>
      <c r="BC14" s="41">
        <f>BC6-BC13-BC15</f>
        <v>3671</v>
      </c>
      <c r="BD14" s="42">
        <f>BC14/BC6</f>
        <v>0.88907725841608143</v>
      </c>
      <c r="BE14" s="42"/>
      <c r="BF14" s="41">
        <f>BF6-BF13-BF15-BF16</f>
        <v>3778</v>
      </c>
      <c r="BG14" s="42">
        <f>BF14/BF6</f>
        <v>0.85301422442989383</v>
      </c>
      <c r="BH14" s="42"/>
      <c r="BI14" s="41">
        <f>BI6-BI13-BI15-BI16</f>
        <v>3767</v>
      </c>
      <c r="BJ14" s="42">
        <f>BI14/BI6</f>
        <v>0.82973568281938326</v>
      </c>
      <c r="BK14" s="42"/>
      <c r="BL14" s="41">
        <f>BL6-BL13-BL15-BL16</f>
        <v>4028</v>
      </c>
      <c r="BM14" s="42">
        <f>BL14/BL6</f>
        <v>0.82524072935873793</v>
      </c>
      <c r="BN14" s="42"/>
      <c r="BO14" s="41">
        <f>BO6-BO13-BO15-BO16</f>
        <v>4034</v>
      </c>
      <c r="BP14" s="42">
        <f>BO14/BO6</f>
        <v>0.79928670497325138</v>
      </c>
      <c r="BQ14" s="42"/>
      <c r="BR14" s="41">
        <f>BR6-BR13-BR15-BR16</f>
        <v>4291</v>
      </c>
      <c r="BS14" s="42">
        <f>BR14/BR6</f>
        <v>0.79684308263695447</v>
      </c>
      <c r="BT14" s="42"/>
      <c r="BU14" s="41">
        <f>BU6-BU13-BU15-BU16</f>
        <v>4471</v>
      </c>
      <c r="BV14" s="42">
        <f>BU14/BU6</f>
        <v>0.78687082013375576</v>
      </c>
      <c r="BW14" s="42"/>
      <c r="BX14" s="41">
        <v>4746</v>
      </c>
      <c r="BY14" s="42">
        <f>BX14/BX6</f>
        <v>0.78407401288617218</v>
      </c>
      <c r="BZ14" s="42"/>
      <c r="CA14" s="41">
        <v>5127</v>
      </c>
      <c r="CB14" s="42">
        <f>CA14/CA6</f>
        <v>0.78274809160305348</v>
      </c>
      <c r="CC14" s="42"/>
      <c r="CD14" s="41">
        <v>5163</v>
      </c>
      <c r="CE14" s="42">
        <f>CD14/CD6</f>
        <v>0.76027094684140772</v>
      </c>
      <c r="CF14" s="42"/>
      <c r="CG14" s="41">
        <v>5227</v>
      </c>
      <c r="CH14" s="42">
        <f>CG14/CG6</f>
        <v>0.75830552734658352</v>
      </c>
      <c r="CI14" s="42"/>
      <c r="CJ14" s="41">
        <v>5114</v>
      </c>
      <c r="CK14" s="42">
        <f>CJ14/CJ6</f>
        <v>0.74635143023934614</v>
      </c>
      <c r="CL14" s="42"/>
      <c r="CM14" s="41">
        <v>4935</v>
      </c>
      <c r="CN14" s="42">
        <f>CM14/CM6</f>
        <v>0.75389550870760769</v>
      </c>
      <c r="CO14" s="42"/>
      <c r="CP14" s="41">
        <v>4970</v>
      </c>
      <c r="CQ14" s="42">
        <f>CP14/CP6</f>
        <v>0.78083267871170459</v>
      </c>
      <c r="CR14" s="42"/>
      <c r="CS14" s="41">
        <v>4742</v>
      </c>
      <c r="CT14" s="42">
        <f>CS14/CS6</f>
        <v>0.78770764119601333</v>
      </c>
      <c r="CU14" s="42"/>
      <c r="CV14" s="41">
        <v>4404</v>
      </c>
      <c r="CW14" s="42">
        <f>CV14/CV6</f>
        <v>0.75944128297982416</v>
      </c>
      <c r="CX14" s="42"/>
    </row>
    <row r="15" spans="1:157" s="24" customFormat="1" ht="8.25" customHeight="1">
      <c r="A15" s="51"/>
      <c r="B15" s="51" t="s">
        <v>20</v>
      </c>
      <c r="C15" s="51"/>
      <c r="D15" s="56"/>
      <c r="E15" s="42">
        <f>D15/D6</f>
        <v>0</v>
      </c>
      <c r="F15" s="42"/>
      <c r="G15" s="56"/>
      <c r="H15" s="42">
        <f>G15/G6</f>
        <v>0</v>
      </c>
      <c r="I15" s="42"/>
      <c r="J15" s="56"/>
      <c r="K15" s="42">
        <f>J15/J6</f>
        <v>0</v>
      </c>
      <c r="L15" s="42"/>
      <c r="M15" s="56"/>
      <c r="N15" s="42">
        <f>M15/M6</f>
        <v>0</v>
      </c>
      <c r="O15" s="42"/>
      <c r="P15" s="56"/>
      <c r="Q15" s="42">
        <f>P15/P6</f>
        <v>0</v>
      </c>
      <c r="R15" s="42"/>
      <c r="S15" s="56"/>
      <c r="T15" s="42">
        <f>S15/S6</f>
        <v>0</v>
      </c>
      <c r="U15" s="42"/>
      <c r="V15" s="41">
        <v>276</v>
      </c>
      <c r="W15" s="42">
        <f>V15/V6</f>
        <v>7.1207430340557279E-2</v>
      </c>
      <c r="X15" s="42"/>
      <c r="Y15" s="41">
        <v>262</v>
      </c>
      <c r="Z15" s="42">
        <f>Y15/Y6</f>
        <v>6.8622315348349922E-2</v>
      </c>
      <c r="AA15" s="42"/>
      <c r="AB15" s="41">
        <v>252</v>
      </c>
      <c r="AC15" s="42">
        <f>AB15/AB6</f>
        <v>6.2391681109185443E-2</v>
      </c>
      <c r="AD15" s="42"/>
      <c r="AE15" s="41">
        <v>239</v>
      </c>
      <c r="AF15" s="42">
        <f>AE15/AE6</f>
        <v>5.9467529236128393E-2</v>
      </c>
      <c r="AG15" s="42"/>
      <c r="AH15" s="41">
        <v>187</v>
      </c>
      <c r="AI15" s="42">
        <f>AH15/AH6</f>
        <v>4.4919529185683399E-2</v>
      </c>
      <c r="AJ15" s="42"/>
      <c r="AK15" s="41">
        <v>250</v>
      </c>
      <c r="AL15" s="42">
        <f>AK15/AK6</f>
        <v>5.57911180540058E-2</v>
      </c>
      <c r="AM15" s="42"/>
      <c r="AN15" s="41">
        <f>171+84</f>
        <v>255</v>
      </c>
      <c r="AO15" s="42">
        <f>AN15/AN6</f>
        <v>5.6378509838602694E-2</v>
      </c>
      <c r="AP15" s="42"/>
      <c r="AQ15" s="41">
        <v>226</v>
      </c>
      <c r="AR15" s="42">
        <f>AQ15/AQ6</f>
        <v>4.830091899978628E-2</v>
      </c>
      <c r="AS15" s="42"/>
      <c r="AT15" s="41">
        <v>147</v>
      </c>
      <c r="AU15" s="42">
        <f>AT15/AT6</f>
        <v>3.1859557867360208E-2</v>
      </c>
      <c r="AV15" s="42"/>
      <c r="AW15" s="41">
        <v>106</v>
      </c>
      <c r="AX15" s="42">
        <f>AW15/AW6</f>
        <v>2.4830171000234248E-2</v>
      </c>
      <c r="AY15" s="42"/>
      <c r="AZ15" s="41">
        <v>138</v>
      </c>
      <c r="BA15" s="42">
        <f>AZ15/AZ6</f>
        <v>3.1335149863760216E-2</v>
      </c>
      <c r="BB15" s="42"/>
      <c r="BC15" s="41">
        <v>131</v>
      </c>
      <c r="BD15" s="42">
        <f>BC15/BC6</f>
        <v>3.1726810365705981E-2</v>
      </c>
      <c r="BE15" s="42"/>
      <c r="BF15" s="41">
        <v>129</v>
      </c>
      <c r="BG15" s="42">
        <f>BF15/$BF$6</f>
        <v>2.9126213592233011E-2</v>
      </c>
      <c r="BH15" s="42"/>
      <c r="BI15" s="41">
        <v>212</v>
      </c>
      <c r="BJ15" s="42">
        <f>BI15/$BI$6</f>
        <v>4.6696035242290747E-2</v>
      </c>
      <c r="BK15" s="42"/>
      <c r="BL15" s="41">
        <v>297</v>
      </c>
      <c r="BM15" s="42">
        <f>BL15/$BL$6</f>
        <v>6.0848186846957593E-2</v>
      </c>
      <c r="BN15" s="42"/>
      <c r="BO15" s="41">
        <v>420</v>
      </c>
      <c r="BP15" s="42">
        <f>BO15/$BO$6</f>
        <v>8.3217753120665747E-2</v>
      </c>
      <c r="BQ15" s="42"/>
      <c r="BR15" s="41">
        <v>439</v>
      </c>
      <c r="BS15" s="42">
        <f>BR15/$CM$6</f>
        <v>6.706385578979529E-2</v>
      </c>
      <c r="BT15" s="42"/>
      <c r="BU15" s="41">
        <v>459</v>
      </c>
      <c r="BV15" s="42">
        <f>BU15/$CM$6</f>
        <v>7.0119156736938582E-2</v>
      </c>
      <c r="BW15" s="42"/>
      <c r="BX15" s="41">
        <v>439</v>
      </c>
      <c r="BY15" s="42">
        <f>BX15/$CM$6</f>
        <v>6.706385578979529E-2</v>
      </c>
      <c r="BZ15" s="42"/>
      <c r="CA15" s="41">
        <v>411</v>
      </c>
      <c r="CB15" s="42">
        <f>CA15/$CM$6</f>
        <v>6.2786434463794685E-2</v>
      </c>
      <c r="CC15" s="42"/>
      <c r="CD15" s="41">
        <v>513</v>
      </c>
      <c r="CE15" s="42">
        <f>CD15/$CM$6</f>
        <v>7.8368469294225487E-2</v>
      </c>
      <c r="CF15" s="42"/>
      <c r="CG15" s="41">
        <v>456</v>
      </c>
      <c r="CH15" s="42">
        <f>CG15/$CM$6</f>
        <v>6.9660861594867091E-2</v>
      </c>
      <c r="CI15" s="42"/>
      <c r="CJ15" s="41">
        <v>485</v>
      </c>
      <c r="CK15" s="42">
        <f>CJ15/$CM$6</f>
        <v>7.4091047968224868E-2</v>
      </c>
      <c r="CL15" s="42"/>
      <c r="CM15" s="41">
        <v>360</v>
      </c>
      <c r="CN15" s="42">
        <f>CM15/$CM$6</f>
        <v>5.4995417048579284E-2</v>
      </c>
      <c r="CO15" s="42"/>
      <c r="CP15" s="41">
        <v>287</v>
      </c>
      <c r="CQ15" s="42">
        <f>CP15/$CM$6</f>
        <v>4.384356859150626E-2</v>
      </c>
      <c r="CR15" s="42"/>
      <c r="CS15" s="41">
        <v>201</v>
      </c>
      <c r="CT15" s="42">
        <f>CS15/$CM$6</f>
        <v>3.0705774518790099E-2</v>
      </c>
      <c r="CU15" s="42"/>
      <c r="CV15" s="41">
        <v>177</v>
      </c>
      <c r="CW15" s="42">
        <f>CV15/$CM$6</f>
        <v>2.7039413382218148E-2</v>
      </c>
      <c r="CX15" s="42"/>
    </row>
    <row r="16" spans="1:157" s="24" customFormat="1" ht="8.25" customHeight="1">
      <c r="A16" s="51"/>
      <c r="B16" s="51" t="s">
        <v>79</v>
      </c>
      <c r="C16" s="51"/>
      <c r="D16" s="56"/>
      <c r="E16" s="42"/>
      <c r="F16" s="42"/>
      <c r="G16" s="56"/>
      <c r="H16" s="42"/>
      <c r="I16" s="42"/>
      <c r="J16" s="56"/>
      <c r="K16" s="42"/>
      <c r="L16" s="42"/>
      <c r="M16" s="56"/>
      <c r="N16" s="42"/>
      <c r="O16" s="42"/>
      <c r="P16" s="56"/>
      <c r="Q16" s="42"/>
      <c r="R16" s="42"/>
      <c r="S16" s="56"/>
      <c r="T16" s="42"/>
      <c r="U16" s="42"/>
      <c r="V16" s="41"/>
      <c r="W16" s="42"/>
      <c r="X16" s="42"/>
      <c r="Y16" s="41"/>
      <c r="Z16" s="42"/>
      <c r="AA16" s="42"/>
      <c r="AB16" s="41"/>
      <c r="AC16" s="42"/>
      <c r="AD16" s="42"/>
      <c r="AE16" s="41"/>
      <c r="AF16" s="42"/>
      <c r="AG16" s="42"/>
      <c r="AH16" s="41"/>
      <c r="AI16" s="42"/>
      <c r="AJ16" s="42"/>
      <c r="AK16" s="41"/>
      <c r="AL16" s="42"/>
      <c r="AM16" s="42"/>
      <c r="AN16" s="41"/>
      <c r="AO16" s="42"/>
      <c r="AP16" s="42"/>
      <c r="AQ16" s="41"/>
      <c r="AR16" s="42"/>
      <c r="AS16" s="42"/>
      <c r="AT16" s="41"/>
      <c r="AU16" s="42"/>
      <c r="AV16" s="42"/>
      <c r="AW16" s="41"/>
      <c r="AX16" s="42"/>
      <c r="AY16" s="42"/>
      <c r="AZ16" s="41"/>
      <c r="BA16" s="42"/>
      <c r="BB16" s="42"/>
      <c r="BC16" s="41"/>
      <c r="BD16" s="42"/>
      <c r="BE16" s="42"/>
      <c r="BF16" s="41">
        <v>176</v>
      </c>
      <c r="BG16" s="42">
        <f>BF16/$BF$6</f>
        <v>3.973808986227139E-2</v>
      </c>
      <c r="BH16" s="42"/>
      <c r="BI16" s="41">
        <v>161</v>
      </c>
      <c r="BJ16" s="42">
        <f>BI16/$BI$6</f>
        <v>3.5462555066079295E-2</v>
      </c>
      <c r="BK16" s="42"/>
      <c r="BL16" s="41">
        <v>176</v>
      </c>
      <c r="BM16" s="42">
        <f>BL16/$BL$6</f>
        <v>3.6058184798197092E-2</v>
      </c>
      <c r="BN16" s="42"/>
      <c r="BO16" s="41">
        <v>157</v>
      </c>
      <c r="BP16" s="42">
        <f>BO16/$BO$6</f>
        <v>3.1107588666534576E-2</v>
      </c>
      <c r="BQ16" s="42"/>
      <c r="BR16" s="41">
        <v>200</v>
      </c>
      <c r="BS16" s="42">
        <f>BR16/$CM$6</f>
        <v>3.0553009471432937E-2</v>
      </c>
      <c r="BT16" s="42"/>
      <c r="BU16" s="41">
        <v>171</v>
      </c>
      <c r="BV16" s="42">
        <f>BU16/$CM$6</f>
        <v>2.6122823098075159E-2</v>
      </c>
      <c r="BW16" s="42"/>
      <c r="BX16" s="41">
        <v>199</v>
      </c>
      <c r="BY16" s="42">
        <f>BX16/$CM$6</f>
        <v>3.0400244424075771E-2</v>
      </c>
      <c r="BZ16" s="42"/>
      <c r="CA16" s="41">
        <v>304</v>
      </c>
      <c r="CB16" s="42">
        <f>CA16/$CM$6</f>
        <v>4.644057439657806E-2</v>
      </c>
      <c r="CC16" s="42"/>
      <c r="CD16" s="41">
        <v>362</v>
      </c>
      <c r="CE16" s="42">
        <f>CD16/$CM$6</f>
        <v>5.5300947143293616E-2</v>
      </c>
      <c r="CF16" s="42"/>
      <c r="CG16" s="41">
        <v>393</v>
      </c>
      <c r="CH16" s="42">
        <f>CG16/$CM$6</f>
        <v>6.0036663611365719E-2</v>
      </c>
      <c r="CI16" s="42"/>
      <c r="CJ16" s="41">
        <v>354</v>
      </c>
      <c r="CK16" s="42">
        <f>CJ16/$CM$6</f>
        <v>5.4078826764436295E-2</v>
      </c>
      <c r="CL16" s="42"/>
      <c r="CM16" s="41">
        <v>333</v>
      </c>
      <c r="CN16" s="42">
        <f>CM16/$CM$6</f>
        <v>5.0870760769935838E-2</v>
      </c>
      <c r="CO16" s="42"/>
      <c r="CP16" s="41">
        <v>204</v>
      </c>
      <c r="CQ16" s="42">
        <f>CP16/$CM$6</f>
        <v>3.1164069660861594E-2</v>
      </c>
      <c r="CR16" s="42"/>
      <c r="CS16" s="41">
        <v>205</v>
      </c>
      <c r="CT16" s="42">
        <f>CS16/$CM$6</f>
        <v>3.1316834708218756E-2</v>
      </c>
      <c r="CU16" s="42"/>
      <c r="CV16" s="41">
        <v>404</v>
      </c>
      <c r="CW16" s="42">
        <f>CV16/$CM$6</f>
        <v>6.1717079132294531E-2</v>
      </c>
      <c r="CX16" s="42"/>
    </row>
    <row r="17" spans="1:102" s="74" customFormat="1" ht="12.75" customHeight="1">
      <c r="A17" s="74" t="s">
        <v>25</v>
      </c>
      <c r="D17" s="75">
        <f>SUM(D24:D26)</f>
        <v>728</v>
      </c>
      <c r="E17" s="76"/>
      <c r="F17" s="76"/>
      <c r="G17" s="75">
        <f>SUM(G24:G26)</f>
        <v>788</v>
      </c>
      <c r="H17" s="76"/>
      <c r="I17" s="76"/>
      <c r="J17" s="75">
        <f>SUM(J24:J26)</f>
        <v>797</v>
      </c>
      <c r="K17" s="76"/>
      <c r="L17" s="76"/>
      <c r="M17" s="75">
        <f>SUM(M24:M26)</f>
        <v>787</v>
      </c>
      <c r="N17" s="76"/>
      <c r="O17" s="76"/>
      <c r="P17" s="75">
        <f>SUM(P24:P26)</f>
        <v>775</v>
      </c>
      <c r="Q17" s="76"/>
      <c r="R17" s="76"/>
      <c r="S17" s="75">
        <f>SUM(S24:S26)</f>
        <v>771</v>
      </c>
      <c r="T17" s="76"/>
      <c r="U17" s="76"/>
      <c r="V17" s="75">
        <v>829</v>
      </c>
      <c r="W17" s="76"/>
      <c r="X17" s="76"/>
      <c r="Y17" s="75">
        <v>776</v>
      </c>
      <c r="Z17" s="76"/>
      <c r="AA17" s="76"/>
      <c r="AB17" s="75">
        <v>760</v>
      </c>
      <c r="AC17" s="76"/>
      <c r="AD17" s="76"/>
      <c r="AE17" s="75">
        <v>772</v>
      </c>
      <c r="AF17" s="76"/>
      <c r="AG17" s="76"/>
      <c r="AH17" s="75">
        <v>802</v>
      </c>
      <c r="AI17" s="76"/>
      <c r="AJ17" s="76"/>
      <c r="AK17" s="75">
        <v>805</v>
      </c>
      <c r="AL17" s="76"/>
      <c r="AM17" s="76"/>
      <c r="AN17" s="75">
        <v>818</v>
      </c>
      <c r="AO17" s="76"/>
      <c r="AP17" s="76"/>
      <c r="AQ17" s="75">
        <v>858</v>
      </c>
      <c r="AR17" s="76"/>
      <c r="AS17" s="76"/>
      <c r="AT17" s="75">
        <v>893</v>
      </c>
      <c r="AU17" s="76"/>
      <c r="AV17" s="76"/>
      <c r="AW17" s="75">
        <v>752</v>
      </c>
      <c r="AX17" s="76"/>
      <c r="AY17" s="76"/>
      <c r="AZ17" s="75">
        <v>787</v>
      </c>
      <c r="BA17" s="76"/>
      <c r="BB17" s="76"/>
      <c r="BC17" s="75">
        <v>810</v>
      </c>
      <c r="BD17" s="76"/>
      <c r="BE17" s="76"/>
      <c r="BF17" s="75">
        <v>800</v>
      </c>
      <c r="BG17" s="77"/>
      <c r="BH17" s="76"/>
      <c r="BI17" s="75">
        <v>873</v>
      </c>
      <c r="BJ17" s="77"/>
      <c r="BK17" s="76"/>
      <c r="BL17" s="75">
        <v>926</v>
      </c>
      <c r="BM17" s="77"/>
      <c r="BN17" s="76"/>
      <c r="BO17" s="75">
        <v>783</v>
      </c>
      <c r="BP17" s="77"/>
      <c r="BQ17" s="76"/>
      <c r="BR17" s="75">
        <v>837</v>
      </c>
      <c r="BS17" s="77"/>
      <c r="BT17" s="76"/>
      <c r="BU17" s="75">
        <v>878</v>
      </c>
      <c r="BV17" s="77"/>
      <c r="BW17" s="76"/>
      <c r="BX17" s="75">
        <v>1027</v>
      </c>
      <c r="BY17" s="77"/>
      <c r="BZ17" s="76"/>
      <c r="CA17" s="75">
        <v>1033</v>
      </c>
      <c r="CB17" s="77"/>
      <c r="CC17" s="76"/>
      <c r="CD17" s="75">
        <v>1034</v>
      </c>
      <c r="CE17" s="77"/>
      <c r="CF17" s="76"/>
      <c r="CG17" s="75">
        <v>993</v>
      </c>
      <c r="CH17" s="77"/>
      <c r="CI17" s="76"/>
      <c r="CJ17" s="75">
        <v>941</v>
      </c>
      <c r="CK17" s="77"/>
      <c r="CL17" s="76"/>
      <c r="CM17" s="75">
        <v>937</v>
      </c>
      <c r="CN17" s="77"/>
      <c r="CO17" s="77"/>
      <c r="CP17" s="75">
        <v>933</v>
      </c>
      <c r="CQ17" s="77"/>
      <c r="CR17" s="76"/>
      <c r="CS17" s="75">
        <v>857</v>
      </c>
      <c r="CT17" s="77"/>
      <c r="CU17" s="76"/>
      <c r="CV17" s="75">
        <v>851</v>
      </c>
      <c r="CW17" s="77"/>
      <c r="CX17" s="76"/>
    </row>
    <row r="18" spans="1:102" s="24" customFormat="1" ht="8.25" customHeight="1">
      <c r="A18" s="22"/>
      <c r="B18" s="32" t="s">
        <v>32</v>
      </c>
      <c r="C18" s="22"/>
      <c r="D18" s="23"/>
      <c r="E18" s="26">
        <f>D18/D17</f>
        <v>0</v>
      </c>
      <c r="F18" s="26"/>
      <c r="G18" s="23"/>
      <c r="H18" s="26">
        <f>G18/G17</f>
        <v>0</v>
      </c>
      <c r="I18" s="26"/>
      <c r="J18" s="23"/>
      <c r="K18" s="26">
        <f>J18/J17</f>
        <v>0</v>
      </c>
      <c r="L18" s="26"/>
      <c r="M18" s="23"/>
      <c r="N18" s="26">
        <f>M18/M17</f>
        <v>0</v>
      </c>
      <c r="O18" s="26"/>
      <c r="P18" s="23"/>
      <c r="Q18" s="26">
        <f>P18/P17</f>
        <v>0</v>
      </c>
      <c r="R18" s="26"/>
      <c r="S18" s="23"/>
      <c r="T18" s="26">
        <f>S18/S17</f>
        <v>0</v>
      </c>
      <c r="U18" s="26"/>
      <c r="V18" s="23">
        <v>25</v>
      </c>
      <c r="W18" s="26">
        <f>V18/V17</f>
        <v>3.0156815440289506E-2</v>
      </c>
      <c r="X18" s="26"/>
      <c r="Y18" s="23">
        <v>18</v>
      </c>
      <c r="Z18" s="26">
        <f>Y18/Y17</f>
        <v>2.3195876288659795E-2</v>
      </c>
      <c r="AA18" s="26"/>
      <c r="AB18" s="23">
        <v>15</v>
      </c>
      <c r="AC18" s="26">
        <f>AB18/AB17</f>
        <v>1.9736842105263157E-2</v>
      </c>
      <c r="AD18" s="26"/>
      <c r="AE18" s="23">
        <v>18</v>
      </c>
      <c r="AF18" s="26">
        <f>AE18/AE17</f>
        <v>2.3316062176165803E-2</v>
      </c>
      <c r="AG18" s="26"/>
      <c r="AH18" s="23">
        <v>15</v>
      </c>
      <c r="AI18" s="26">
        <f>AH18/AH17</f>
        <v>1.8703241895261846E-2</v>
      </c>
      <c r="AJ18" s="26"/>
      <c r="AK18" s="23">
        <v>15</v>
      </c>
      <c r="AL18" s="26">
        <f>AK18/AK17</f>
        <v>1.8633540372670808E-2</v>
      </c>
      <c r="AM18" s="26"/>
      <c r="AN18" s="23">
        <v>22</v>
      </c>
      <c r="AO18" s="26">
        <f>AN18/AN17</f>
        <v>2.6894865525672371E-2</v>
      </c>
      <c r="AP18" s="26"/>
      <c r="AQ18" s="23">
        <v>21</v>
      </c>
      <c r="AR18" s="26">
        <f>AQ18/AQ17</f>
        <v>2.4475524475524476E-2</v>
      </c>
      <c r="AS18" s="26"/>
      <c r="AT18" s="23">
        <v>30</v>
      </c>
      <c r="AU18" s="26">
        <f>AT18/AT17</f>
        <v>3.3594624860022397E-2</v>
      </c>
      <c r="AV18" s="26"/>
      <c r="AW18" s="23">
        <v>20</v>
      </c>
      <c r="AX18" s="26">
        <f>AW18/AW17</f>
        <v>2.6595744680851064E-2</v>
      </c>
      <c r="AY18" s="26"/>
      <c r="AZ18" s="23">
        <v>19</v>
      </c>
      <c r="BA18" s="26">
        <f>AZ18/AZ17</f>
        <v>2.4142312579415501E-2</v>
      </c>
      <c r="BB18" s="26"/>
      <c r="BC18" s="23">
        <v>30</v>
      </c>
      <c r="BD18" s="26">
        <f>BC18/BC17</f>
        <v>3.7037037037037035E-2</v>
      </c>
      <c r="BE18" s="26"/>
      <c r="BF18" s="23">
        <v>31</v>
      </c>
      <c r="BG18" s="26">
        <f>BF18/BF17</f>
        <v>3.875E-2</v>
      </c>
      <c r="BH18" s="26"/>
      <c r="BI18" s="23">
        <v>19</v>
      </c>
      <c r="BJ18" s="26">
        <f>BI18/BI17</f>
        <v>2.1764032073310423E-2</v>
      </c>
      <c r="BK18" s="26"/>
      <c r="BL18" s="23">
        <v>27</v>
      </c>
      <c r="BM18" s="26">
        <f>BL18/BL17</f>
        <v>2.9157667386609073E-2</v>
      </c>
      <c r="BN18" s="26"/>
      <c r="BO18" s="23">
        <v>18</v>
      </c>
      <c r="BP18" s="26">
        <f>BO18/BO17</f>
        <v>2.2988505747126436E-2</v>
      </c>
      <c r="BQ18" s="26"/>
      <c r="BR18" s="23">
        <v>23</v>
      </c>
      <c r="BS18" s="26">
        <f>BR18/BR17</f>
        <v>2.7479091995221028E-2</v>
      </c>
      <c r="BT18" s="26"/>
      <c r="BU18" s="23">
        <v>22</v>
      </c>
      <c r="BV18" s="26">
        <f>BU18/BU17</f>
        <v>2.5056947608200455E-2</v>
      </c>
      <c r="BW18" s="26"/>
      <c r="BX18" s="23">
        <v>23</v>
      </c>
      <c r="BY18" s="26">
        <f>BX18/BX17</f>
        <v>2.2395326192794548E-2</v>
      </c>
      <c r="BZ18" s="26"/>
      <c r="CA18" s="23">
        <v>24</v>
      </c>
      <c r="CB18" s="26">
        <f>CA18/CA17</f>
        <v>2.3233301064859633E-2</v>
      </c>
      <c r="CC18" s="26"/>
      <c r="CD18" s="23">
        <v>30</v>
      </c>
      <c r="CE18" s="26">
        <f>CD18/CD17</f>
        <v>2.9013539651837523E-2</v>
      </c>
      <c r="CF18" s="26"/>
      <c r="CG18" s="23">
        <v>30</v>
      </c>
      <c r="CH18" s="26">
        <f>CG18/CG17</f>
        <v>3.0211480362537766E-2</v>
      </c>
      <c r="CI18" s="26"/>
      <c r="CJ18" s="23">
        <v>27</v>
      </c>
      <c r="CK18" s="26">
        <f>CJ18/CJ17</f>
        <v>2.8692879914984058E-2</v>
      </c>
      <c r="CL18" s="26"/>
      <c r="CM18" s="23">
        <v>29</v>
      </c>
      <c r="CN18" s="26">
        <f>CM18/CM17</f>
        <v>3.0949839914621132E-2</v>
      </c>
      <c r="CO18" s="26"/>
      <c r="CP18" s="23">
        <v>26</v>
      </c>
      <c r="CQ18" s="26">
        <f>CP18/CP17</f>
        <v>2.7867095391211148E-2</v>
      </c>
      <c r="CR18" s="26"/>
      <c r="CS18" s="23">
        <v>34</v>
      </c>
      <c r="CT18" s="26">
        <f>CS18/CS17</f>
        <v>3.9673278879813305E-2</v>
      </c>
      <c r="CU18" s="26"/>
      <c r="CV18" s="23">
        <v>24</v>
      </c>
      <c r="CW18" s="26">
        <f>CV18/CV17</f>
        <v>2.8202115158636899E-2</v>
      </c>
      <c r="CX18" s="26"/>
    </row>
    <row r="19" spans="1:102" s="24" customFormat="1" ht="8.25" customHeight="1">
      <c r="A19" s="22"/>
      <c r="B19" s="22" t="s">
        <v>17</v>
      </c>
      <c r="C19" s="22"/>
      <c r="D19" s="23"/>
      <c r="E19" s="26">
        <f>D19/D17</f>
        <v>0</v>
      </c>
      <c r="F19" s="26"/>
      <c r="G19" s="23"/>
      <c r="H19" s="26">
        <f>G19/G17</f>
        <v>0</v>
      </c>
      <c r="I19" s="26"/>
      <c r="J19" s="23"/>
      <c r="K19" s="26">
        <f>J19/J17</f>
        <v>0</v>
      </c>
      <c r="L19" s="26"/>
      <c r="M19" s="23"/>
      <c r="N19" s="26">
        <f>M19/M17</f>
        <v>0</v>
      </c>
      <c r="O19" s="26"/>
      <c r="P19" s="23"/>
      <c r="Q19" s="26">
        <f>P19/P17</f>
        <v>0</v>
      </c>
      <c r="R19" s="26"/>
      <c r="S19" s="23"/>
      <c r="T19" s="26">
        <f>S19/S17</f>
        <v>0</v>
      </c>
      <c r="U19" s="26"/>
      <c r="V19" s="23">
        <v>1</v>
      </c>
      <c r="W19" s="26">
        <f>V19/V17</f>
        <v>1.2062726176115801E-3</v>
      </c>
      <c r="X19" s="26"/>
      <c r="Y19" s="23">
        <v>0</v>
      </c>
      <c r="Z19" s="26">
        <f>Y19/Y17</f>
        <v>0</v>
      </c>
      <c r="AA19" s="26"/>
      <c r="AB19" s="23">
        <v>1</v>
      </c>
      <c r="AC19" s="26">
        <f>AB19/AB17</f>
        <v>1.3157894736842105E-3</v>
      </c>
      <c r="AD19" s="26"/>
      <c r="AE19" s="23">
        <v>0</v>
      </c>
      <c r="AF19" s="26">
        <f>AE19/AE17</f>
        <v>0</v>
      </c>
      <c r="AG19" s="26"/>
      <c r="AH19" s="23">
        <v>3</v>
      </c>
      <c r="AI19" s="26">
        <f>AH19/AH17</f>
        <v>3.740648379052369E-3</v>
      </c>
      <c r="AJ19" s="26"/>
      <c r="AK19" s="23">
        <v>4</v>
      </c>
      <c r="AL19" s="26">
        <f>AK19/AK17</f>
        <v>4.9689440993788822E-3</v>
      </c>
      <c r="AM19" s="26"/>
      <c r="AN19" s="23">
        <v>1</v>
      </c>
      <c r="AO19" s="26">
        <f>AN19/AN17</f>
        <v>1.2224938875305623E-3</v>
      </c>
      <c r="AP19" s="26"/>
      <c r="AQ19" s="23">
        <v>2</v>
      </c>
      <c r="AR19" s="26">
        <f>AQ19/AQ17</f>
        <v>2.331002331002331E-3</v>
      </c>
      <c r="AS19" s="26"/>
      <c r="AT19" s="23">
        <v>3</v>
      </c>
      <c r="AU19" s="26">
        <f>AT19/AT17</f>
        <v>3.3594624860022394E-3</v>
      </c>
      <c r="AV19" s="26"/>
      <c r="AW19" s="23">
        <v>0</v>
      </c>
      <c r="AX19" s="26">
        <f>AW19/AW17</f>
        <v>0</v>
      </c>
      <c r="AY19" s="26"/>
      <c r="AZ19" s="23">
        <v>5</v>
      </c>
      <c r="BA19" s="26">
        <f>AZ19/AZ17</f>
        <v>6.3532401524777635E-3</v>
      </c>
      <c r="BB19" s="26"/>
      <c r="BC19" s="23">
        <v>2</v>
      </c>
      <c r="BD19" s="26">
        <f>BC19/BC17</f>
        <v>2.4691358024691358E-3</v>
      </c>
      <c r="BE19" s="26"/>
      <c r="BF19" s="23">
        <v>2</v>
      </c>
      <c r="BG19" s="26">
        <f>BF19/BF17</f>
        <v>2.5000000000000001E-3</v>
      </c>
      <c r="BH19" s="26"/>
      <c r="BI19" s="23">
        <v>0</v>
      </c>
      <c r="BJ19" s="26">
        <f>BI19/BI17</f>
        <v>0</v>
      </c>
      <c r="BK19" s="26"/>
      <c r="BL19" s="23">
        <v>2</v>
      </c>
      <c r="BM19" s="26">
        <f>BL19/BL17</f>
        <v>2.1598272138228943E-3</v>
      </c>
      <c r="BN19" s="26"/>
      <c r="BO19" s="23">
        <v>1</v>
      </c>
      <c r="BP19" s="26">
        <f>BO19/BO17</f>
        <v>1.277139208173691E-3</v>
      </c>
      <c r="BQ19" s="26"/>
      <c r="BR19" s="23">
        <v>1</v>
      </c>
      <c r="BS19" s="26">
        <f>BR19/BR17</f>
        <v>1.1947431302270011E-3</v>
      </c>
      <c r="BT19" s="26"/>
      <c r="BU19" s="23">
        <v>0</v>
      </c>
      <c r="BV19" s="26">
        <f>BU19/BU17</f>
        <v>0</v>
      </c>
      <c r="BW19" s="26"/>
      <c r="BX19" s="23">
        <v>2</v>
      </c>
      <c r="BY19" s="26">
        <f>BX19/BX17</f>
        <v>1.9474196689386564E-3</v>
      </c>
      <c r="BZ19" s="26"/>
      <c r="CA19" s="23">
        <v>1</v>
      </c>
      <c r="CB19" s="26">
        <f>CA19/CA17</f>
        <v>9.6805421103581804E-4</v>
      </c>
      <c r="CC19" s="26"/>
      <c r="CD19" s="23">
        <v>2</v>
      </c>
      <c r="CE19" s="26">
        <f>CD19/CD17</f>
        <v>1.9342359767891683E-3</v>
      </c>
      <c r="CF19" s="26"/>
      <c r="CG19" s="23">
        <v>3</v>
      </c>
      <c r="CH19" s="26">
        <f>CG19/CG17</f>
        <v>3.0211480362537764E-3</v>
      </c>
      <c r="CI19" s="26"/>
      <c r="CJ19" s="23">
        <v>1</v>
      </c>
      <c r="CK19" s="26">
        <f>CJ19/CJ17</f>
        <v>1.0626992561105207E-3</v>
      </c>
      <c r="CL19" s="26"/>
      <c r="CM19" s="23">
        <v>2</v>
      </c>
      <c r="CN19" s="26">
        <f>CM19/CM17</f>
        <v>2.1344717182497333E-3</v>
      </c>
      <c r="CO19" s="26"/>
      <c r="CP19" s="23">
        <v>1</v>
      </c>
      <c r="CQ19" s="26">
        <f>CP19/CP17</f>
        <v>1.0718113612004287E-3</v>
      </c>
      <c r="CR19" s="26"/>
      <c r="CS19" s="23">
        <v>0</v>
      </c>
      <c r="CT19" s="26">
        <f>CS19/CS17</f>
        <v>0</v>
      </c>
      <c r="CU19" s="26"/>
      <c r="CV19" s="23">
        <v>1</v>
      </c>
      <c r="CW19" s="26">
        <f>CV19/CV17</f>
        <v>1.1750881316098707E-3</v>
      </c>
      <c r="CX19" s="26"/>
    </row>
    <row r="20" spans="1:102" s="24" customFormat="1" ht="8.25" customHeight="1">
      <c r="A20" s="22"/>
      <c r="B20" s="22" t="s">
        <v>30</v>
      </c>
      <c r="C20" s="22"/>
      <c r="D20" s="23"/>
      <c r="E20" s="26">
        <f>D20/D17</f>
        <v>0</v>
      </c>
      <c r="F20" s="26"/>
      <c r="G20" s="23"/>
      <c r="H20" s="26">
        <f>G20/G17</f>
        <v>0</v>
      </c>
      <c r="I20" s="26"/>
      <c r="J20" s="23"/>
      <c r="K20" s="26">
        <f>J20/J17</f>
        <v>0</v>
      </c>
      <c r="L20" s="26"/>
      <c r="M20" s="23"/>
      <c r="N20" s="26">
        <f>M20/M17</f>
        <v>0</v>
      </c>
      <c r="O20" s="26"/>
      <c r="P20" s="23"/>
      <c r="Q20" s="26">
        <f>P20/P17</f>
        <v>0</v>
      </c>
      <c r="R20" s="26"/>
      <c r="S20" s="23"/>
      <c r="T20" s="26">
        <f>S20/S17</f>
        <v>0</v>
      </c>
      <c r="U20" s="26"/>
      <c r="V20" s="23">
        <v>9</v>
      </c>
      <c r="W20" s="26">
        <f>V20/V17</f>
        <v>1.0856453558504222E-2</v>
      </c>
      <c r="X20" s="26"/>
      <c r="Y20" s="23">
        <v>9</v>
      </c>
      <c r="Z20" s="26">
        <f>Y20/Y17</f>
        <v>1.1597938144329897E-2</v>
      </c>
      <c r="AA20" s="26"/>
      <c r="AB20" s="23">
        <v>10</v>
      </c>
      <c r="AC20" s="26">
        <f>AB20/AB17</f>
        <v>1.3157894736842105E-2</v>
      </c>
      <c r="AD20" s="26"/>
      <c r="AE20" s="23">
        <v>13</v>
      </c>
      <c r="AF20" s="26">
        <f>AE20/AE17</f>
        <v>1.683937823834197E-2</v>
      </c>
      <c r="AG20" s="26"/>
      <c r="AH20" s="23">
        <v>10</v>
      </c>
      <c r="AI20" s="26">
        <f>AH20/AH17</f>
        <v>1.2468827930174564E-2</v>
      </c>
      <c r="AJ20" s="26"/>
      <c r="AK20" s="23">
        <v>13</v>
      </c>
      <c r="AL20" s="26">
        <f>AK20/AK17</f>
        <v>1.6149068322981366E-2</v>
      </c>
      <c r="AM20" s="26"/>
      <c r="AN20" s="23">
        <v>11</v>
      </c>
      <c r="AO20" s="26">
        <f>AN20/AN17</f>
        <v>1.3447432762836185E-2</v>
      </c>
      <c r="AP20" s="26"/>
      <c r="AQ20" s="23">
        <v>12</v>
      </c>
      <c r="AR20" s="26">
        <f>AQ20/AQ17</f>
        <v>1.3986013986013986E-2</v>
      </c>
      <c r="AS20" s="26"/>
      <c r="AT20" s="23">
        <v>8</v>
      </c>
      <c r="AU20" s="26">
        <f>AT20/AT17</f>
        <v>8.9585666293393058E-3</v>
      </c>
      <c r="AV20" s="26"/>
      <c r="AW20" s="23">
        <v>14</v>
      </c>
      <c r="AX20" s="26">
        <f>AW20/AW17</f>
        <v>1.8617021276595744E-2</v>
      </c>
      <c r="AY20" s="26"/>
      <c r="AZ20" s="23">
        <v>21</v>
      </c>
      <c r="BA20" s="26">
        <f>AZ20/AZ17</f>
        <v>2.6683608640406607E-2</v>
      </c>
      <c r="BB20" s="26"/>
      <c r="BC20" s="23">
        <v>20</v>
      </c>
      <c r="BD20" s="26">
        <f>BC20/BC17</f>
        <v>2.4691358024691357E-2</v>
      </c>
      <c r="BE20" s="26"/>
      <c r="BF20" s="23">
        <v>20</v>
      </c>
      <c r="BG20" s="26">
        <f>BF20/BF17</f>
        <v>2.5000000000000001E-2</v>
      </c>
      <c r="BH20" s="26"/>
      <c r="BI20" s="23">
        <v>22</v>
      </c>
      <c r="BJ20" s="26">
        <f>BI20/BI17</f>
        <v>2.5200458190148912E-2</v>
      </c>
      <c r="BK20" s="26"/>
      <c r="BL20" s="23">
        <v>24</v>
      </c>
      <c r="BM20" s="26">
        <f>BL20/BL17</f>
        <v>2.591792656587473E-2</v>
      </c>
      <c r="BN20" s="26"/>
      <c r="BO20" s="23">
        <v>10</v>
      </c>
      <c r="BP20" s="26">
        <f>BO20/BO17</f>
        <v>1.277139208173691E-2</v>
      </c>
      <c r="BQ20" s="26"/>
      <c r="BR20" s="23">
        <v>13</v>
      </c>
      <c r="BS20" s="26">
        <f>BR20/BR17</f>
        <v>1.5531660692951015E-2</v>
      </c>
      <c r="BT20" s="26"/>
      <c r="BU20" s="23">
        <v>23</v>
      </c>
      <c r="BV20" s="26">
        <f>BU20/BU17</f>
        <v>2.6195899772209569E-2</v>
      </c>
      <c r="BW20" s="26"/>
      <c r="BX20" s="23">
        <v>29</v>
      </c>
      <c r="BY20" s="26">
        <f>BX20/BX17</f>
        <v>2.8237585199610515E-2</v>
      </c>
      <c r="BZ20" s="26"/>
      <c r="CA20" s="23">
        <v>16</v>
      </c>
      <c r="CB20" s="26">
        <f>CA20/CA17</f>
        <v>1.5488867376573089E-2</v>
      </c>
      <c r="CC20" s="26"/>
      <c r="CD20" s="23">
        <v>22</v>
      </c>
      <c r="CE20" s="26">
        <f>CD20/CD17</f>
        <v>2.1276595744680851E-2</v>
      </c>
      <c r="CF20" s="26"/>
      <c r="CG20" s="23">
        <v>19</v>
      </c>
      <c r="CH20" s="26">
        <f>CG20/CG17</f>
        <v>1.9133937562940583E-2</v>
      </c>
      <c r="CI20" s="26"/>
      <c r="CJ20" s="23">
        <v>15</v>
      </c>
      <c r="CK20" s="26">
        <f>CJ20/CJ17</f>
        <v>1.5940488841657812E-2</v>
      </c>
      <c r="CL20" s="26"/>
      <c r="CM20" s="23">
        <v>27</v>
      </c>
      <c r="CN20" s="26">
        <f>CM20/CM17</f>
        <v>2.8815368196371399E-2</v>
      </c>
      <c r="CO20" s="26"/>
      <c r="CP20" s="23">
        <v>36</v>
      </c>
      <c r="CQ20" s="26">
        <f>CP20/CP17</f>
        <v>3.8585209003215437E-2</v>
      </c>
      <c r="CR20" s="26"/>
      <c r="CS20" s="23">
        <v>38</v>
      </c>
      <c r="CT20" s="26">
        <f>CS20/CS17</f>
        <v>4.4340723453908985E-2</v>
      </c>
      <c r="CU20" s="26"/>
      <c r="CV20" s="23">
        <v>31</v>
      </c>
      <c r="CW20" s="26">
        <f>CV20/CV17</f>
        <v>3.6427732079905996E-2</v>
      </c>
      <c r="CX20" s="26"/>
    </row>
    <row r="21" spans="1:102" s="24" customFormat="1" ht="8.25" customHeight="1">
      <c r="A21" s="22"/>
      <c r="B21" s="22" t="s">
        <v>31</v>
      </c>
      <c r="C21" s="22"/>
      <c r="D21" s="23"/>
      <c r="E21" s="26">
        <f>D21/D17</f>
        <v>0</v>
      </c>
      <c r="F21" s="26"/>
      <c r="G21" s="23"/>
      <c r="H21" s="26">
        <f>G21/G17</f>
        <v>0</v>
      </c>
      <c r="I21" s="26"/>
      <c r="J21" s="23"/>
      <c r="K21" s="26">
        <f>J21/J17</f>
        <v>0</v>
      </c>
      <c r="L21" s="26"/>
      <c r="M21" s="23"/>
      <c r="N21" s="26">
        <f>M21/M17</f>
        <v>0</v>
      </c>
      <c r="O21" s="26"/>
      <c r="P21" s="23"/>
      <c r="Q21" s="26">
        <f>P21/P17</f>
        <v>0</v>
      </c>
      <c r="R21" s="26"/>
      <c r="S21" s="23"/>
      <c r="T21" s="26">
        <f>S21/S17</f>
        <v>0</v>
      </c>
      <c r="U21" s="26"/>
      <c r="V21" s="23">
        <v>11</v>
      </c>
      <c r="W21" s="26">
        <f>V21/V17</f>
        <v>1.3268998793727383E-2</v>
      </c>
      <c r="X21" s="26"/>
      <c r="Y21" s="23">
        <v>12</v>
      </c>
      <c r="Z21" s="26">
        <f>Y21/Y17</f>
        <v>1.5463917525773196E-2</v>
      </c>
      <c r="AA21" s="26"/>
      <c r="AB21" s="23">
        <v>14</v>
      </c>
      <c r="AC21" s="26">
        <f>AB21/AB17</f>
        <v>1.8421052631578946E-2</v>
      </c>
      <c r="AD21" s="26"/>
      <c r="AE21" s="23">
        <v>7</v>
      </c>
      <c r="AF21" s="26">
        <f>AE21/AE17</f>
        <v>9.0673575129533671E-3</v>
      </c>
      <c r="AG21" s="26"/>
      <c r="AH21" s="23">
        <v>12</v>
      </c>
      <c r="AI21" s="26">
        <f>AH21/AH17</f>
        <v>1.4962593516209476E-2</v>
      </c>
      <c r="AJ21" s="26"/>
      <c r="AK21" s="23">
        <v>13</v>
      </c>
      <c r="AL21" s="26">
        <f>AK21/AK17</f>
        <v>1.6149068322981366E-2</v>
      </c>
      <c r="AM21" s="26"/>
      <c r="AN21" s="23">
        <v>12</v>
      </c>
      <c r="AO21" s="26">
        <f>AN21/AN17</f>
        <v>1.4669926650366748E-2</v>
      </c>
      <c r="AP21" s="26"/>
      <c r="AQ21" s="23">
        <v>11</v>
      </c>
      <c r="AR21" s="26">
        <f>AQ21/AQ17</f>
        <v>1.282051282051282E-2</v>
      </c>
      <c r="AS21" s="26"/>
      <c r="AT21" s="23">
        <v>16</v>
      </c>
      <c r="AU21" s="26">
        <f>AT21/AT17</f>
        <v>1.7917133258678612E-2</v>
      </c>
      <c r="AV21" s="26"/>
      <c r="AW21" s="23">
        <v>11</v>
      </c>
      <c r="AX21" s="26">
        <f>AW21/AW17</f>
        <v>1.4627659574468085E-2</v>
      </c>
      <c r="AY21" s="26"/>
      <c r="AZ21" s="23">
        <v>7</v>
      </c>
      <c r="BA21" s="26">
        <f>AZ21/AZ17</f>
        <v>8.8945362134688691E-3</v>
      </c>
      <c r="BB21" s="26"/>
      <c r="BC21" s="23">
        <v>15</v>
      </c>
      <c r="BD21" s="26">
        <f>BC21/BC17</f>
        <v>1.8518518518518517E-2</v>
      </c>
      <c r="BE21" s="26"/>
      <c r="BF21" s="23">
        <v>9</v>
      </c>
      <c r="BG21" s="26">
        <f>BF21/BF17</f>
        <v>1.125E-2</v>
      </c>
      <c r="BH21" s="26"/>
      <c r="BI21" s="23">
        <v>17</v>
      </c>
      <c r="BJ21" s="26">
        <f>BI21/BI17</f>
        <v>1.9473081328751432E-2</v>
      </c>
      <c r="BK21" s="26"/>
      <c r="BL21" s="23">
        <v>19</v>
      </c>
      <c r="BM21" s="26">
        <f>BL21/BL17</f>
        <v>2.0518358531317494E-2</v>
      </c>
      <c r="BN21" s="26"/>
      <c r="BO21" s="23">
        <v>17</v>
      </c>
      <c r="BP21" s="26">
        <f>BO21/BO17</f>
        <v>2.1711366538952746E-2</v>
      </c>
      <c r="BQ21" s="26"/>
      <c r="BR21" s="23">
        <v>27</v>
      </c>
      <c r="BS21" s="26">
        <f>BR21/BR17</f>
        <v>3.2258064516129031E-2</v>
      </c>
      <c r="BT21" s="26"/>
      <c r="BU21" s="23">
        <v>29</v>
      </c>
      <c r="BV21" s="26">
        <f>BU21/BU17</f>
        <v>3.3029612756264239E-2</v>
      </c>
      <c r="BW21" s="26"/>
      <c r="BX21" s="23">
        <v>25</v>
      </c>
      <c r="BY21" s="26">
        <f>BX21/BX17</f>
        <v>2.4342745861733205E-2</v>
      </c>
      <c r="BZ21" s="26"/>
      <c r="CA21" s="23">
        <v>35</v>
      </c>
      <c r="CB21" s="26">
        <f>CA21/CA17</f>
        <v>3.3881897386253627E-2</v>
      </c>
      <c r="CC21" s="26"/>
      <c r="CD21" s="23">
        <v>41</v>
      </c>
      <c r="CE21" s="26">
        <f>CD21/CD17</f>
        <v>3.9651837524177946E-2</v>
      </c>
      <c r="CF21" s="26"/>
      <c r="CG21" s="23">
        <v>32</v>
      </c>
      <c r="CH21" s="26">
        <f>CG21/CG17</f>
        <v>3.2225579053373615E-2</v>
      </c>
      <c r="CI21" s="26"/>
      <c r="CJ21" s="23">
        <v>40</v>
      </c>
      <c r="CK21" s="26">
        <f>CJ21/CJ17</f>
        <v>4.250797024442083E-2</v>
      </c>
      <c r="CL21" s="26"/>
      <c r="CM21" s="23">
        <v>41</v>
      </c>
      <c r="CN21" s="26">
        <f>CM21/CM17</f>
        <v>4.3756670224119533E-2</v>
      </c>
      <c r="CO21" s="26"/>
      <c r="CP21" s="23">
        <v>40</v>
      </c>
      <c r="CQ21" s="26">
        <f>CP21/CP17</f>
        <v>4.2872454448017148E-2</v>
      </c>
      <c r="CR21" s="26"/>
      <c r="CS21" s="23">
        <v>39</v>
      </c>
      <c r="CT21" s="26">
        <f>CS21/CS17</f>
        <v>4.5507584597432905E-2</v>
      </c>
      <c r="CU21" s="26"/>
      <c r="CV21" s="23">
        <v>31</v>
      </c>
      <c r="CW21" s="26">
        <f>CV21/CV17</f>
        <v>3.6427732079905996E-2</v>
      </c>
      <c r="CX21" s="26"/>
    </row>
    <row r="22" spans="1:102" s="24" customFormat="1" ht="8.25" customHeight="1">
      <c r="A22" s="22"/>
      <c r="B22" s="22" t="s">
        <v>33</v>
      </c>
      <c r="C22" s="22"/>
      <c r="D22" s="23"/>
      <c r="E22" s="26"/>
      <c r="F22" s="26"/>
      <c r="G22" s="23"/>
      <c r="H22" s="26"/>
      <c r="I22" s="26"/>
      <c r="J22" s="23"/>
      <c r="K22" s="26"/>
      <c r="L22" s="26"/>
      <c r="M22" s="23"/>
      <c r="N22" s="26"/>
      <c r="O22" s="26"/>
      <c r="P22" s="23"/>
      <c r="Q22" s="26"/>
      <c r="R22" s="26"/>
      <c r="S22" s="23"/>
      <c r="T22" s="26"/>
      <c r="U22" s="26"/>
      <c r="V22" s="23"/>
      <c r="W22" s="26"/>
      <c r="X22" s="26"/>
      <c r="Y22" s="23"/>
      <c r="Z22" s="26"/>
      <c r="AA22" s="26"/>
      <c r="AB22" s="23"/>
      <c r="AC22" s="26"/>
      <c r="AD22" s="26"/>
      <c r="AE22" s="23"/>
      <c r="AF22" s="26"/>
      <c r="AG22" s="26"/>
      <c r="AH22" s="23"/>
      <c r="AI22" s="26"/>
      <c r="AJ22" s="26"/>
      <c r="AK22" s="23"/>
      <c r="AL22" s="26"/>
      <c r="AM22" s="26"/>
      <c r="AN22" s="23"/>
      <c r="AO22" s="26"/>
      <c r="AP22" s="26"/>
      <c r="AQ22" s="23"/>
      <c r="AR22" s="26"/>
      <c r="AS22" s="26"/>
      <c r="AT22" s="23"/>
      <c r="AU22" s="26"/>
      <c r="AV22" s="26"/>
      <c r="AW22" s="23"/>
      <c r="AX22" s="26"/>
      <c r="AY22" s="26"/>
      <c r="AZ22" s="23"/>
      <c r="BA22" s="26"/>
      <c r="BB22" s="26"/>
      <c r="BC22" s="23"/>
      <c r="BD22" s="26"/>
      <c r="BE22" s="26"/>
      <c r="BF22" s="23">
        <v>0</v>
      </c>
      <c r="BG22" s="26">
        <f>BF22/BF17</f>
        <v>0</v>
      </c>
      <c r="BH22" s="26"/>
      <c r="BI22" s="23">
        <v>0</v>
      </c>
      <c r="BJ22" s="26">
        <f>BI22/BI17</f>
        <v>0</v>
      </c>
      <c r="BK22" s="26"/>
      <c r="BL22" s="23">
        <v>0</v>
      </c>
      <c r="BM22" s="26">
        <f>BL22/BL17</f>
        <v>0</v>
      </c>
      <c r="BN22" s="26"/>
      <c r="BO22" s="23">
        <v>0</v>
      </c>
      <c r="BP22" s="26">
        <f>BO22/BO17</f>
        <v>0</v>
      </c>
      <c r="BQ22" s="26"/>
      <c r="BR22" s="23">
        <v>1</v>
      </c>
      <c r="BS22" s="26">
        <f>BR22/BR17</f>
        <v>1.1947431302270011E-3</v>
      </c>
      <c r="BT22" s="26"/>
      <c r="BU22" s="23">
        <v>0</v>
      </c>
      <c r="BV22" s="26">
        <f>BU22/BU17</f>
        <v>0</v>
      </c>
      <c r="BW22" s="26"/>
      <c r="BX22" s="23">
        <v>2</v>
      </c>
      <c r="BY22" s="26">
        <f>BX22/BX17</f>
        <v>1.9474196689386564E-3</v>
      </c>
      <c r="BZ22" s="26"/>
      <c r="CA22" s="23">
        <v>2</v>
      </c>
      <c r="CB22" s="26">
        <f>CA22/CA17</f>
        <v>1.9361084220716361E-3</v>
      </c>
      <c r="CC22" s="26"/>
      <c r="CD22" s="23">
        <v>1</v>
      </c>
      <c r="CE22" s="26">
        <f>CD22/CD17</f>
        <v>9.6711798839458415E-4</v>
      </c>
      <c r="CF22" s="26"/>
      <c r="CG22" s="23">
        <v>0</v>
      </c>
      <c r="CH22" s="26">
        <f>CG22/CG17</f>
        <v>0</v>
      </c>
      <c r="CI22" s="26"/>
      <c r="CJ22" s="23">
        <v>3</v>
      </c>
      <c r="CK22" s="26">
        <f>CJ22/CJ17</f>
        <v>3.188097768331562E-3</v>
      </c>
      <c r="CL22" s="26"/>
      <c r="CM22" s="23">
        <v>1</v>
      </c>
      <c r="CN22" s="26">
        <f>CM22/CM17</f>
        <v>1.0672358591248667E-3</v>
      </c>
      <c r="CO22" s="26"/>
      <c r="CP22" s="23">
        <v>1</v>
      </c>
      <c r="CQ22" s="26">
        <f>CP22/CP17</f>
        <v>1.0718113612004287E-3</v>
      </c>
      <c r="CR22" s="26"/>
      <c r="CS22" s="23">
        <v>2</v>
      </c>
      <c r="CT22" s="26">
        <f>CS22/CS17</f>
        <v>2.3337222870478411E-3</v>
      </c>
      <c r="CU22" s="26"/>
      <c r="CV22" s="23">
        <v>0</v>
      </c>
      <c r="CW22" s="26">
        <f>CV22/CV17</f>
        <v>0</v>
      </c>
      <c r="CX22" s="26"/>
    </row>
    <row r="23" spans="1:102" s="24" customFormat="1" ht="8.25" customHeight="1">
      <c r="A23" s="22"/>
      <c r="B23" s="22" t="s">
        <v>34</v>
      </c>
      <c r="C23" s="22"/>
      <c r="D23" s="23"/>
      <c r="E23" s="26"/>
      <c r="F23" s="26"/>
      <c r="G23" s="23"/>
      <c r="H23" s="26"/>
      <c r="I23" s="26"/>
      <c r="J23" s="23"/>
      <c r="K23" s="26"/>
      <c r="L23" s="26"/>
      <c r="M23" s="23"/>
      <c r="N23" s="26"/>
      <c r="O23" s="26"/>
      <c r="P23" s="23"/>
      <c r="Q23" s="26"/>
      <c r="R23" s="26"/>
      <c r="S23" s="23"/>
      <c r="T23" s="26"/>
      <c r="U23" s="26"/>
      <c r="V23" s="23"/>
      <c r="W23" s="26"/>
      <c r="X23" s="26"/>
      <c r="Y23" s="23"/>
      <c r="Z23" s="26"/>
      <c r="AA23" s="26"/>
      <c r="AB23" s="23"/>
      <c r="AC23" s="26"/>
      <c r="AD23" s="26"/>
      <c r="AE23" s="23"/>
      <c r="AF23" s="26"/>
      <c r="AG23" s="26"/>
      <c r="AH23" s="23"/>
      <c r="AI23" s="26"/>
      <c r="AJ23" s="26"/>
      <c r="AK23" s="23"/>
      <c r="AL23" s="26"/>
      <c r="AM23" s="26"/>
      <c r="AN23" s="23"/>
      <c r="AO23" s="26"/>
      <c r="AP23" s="26"/>
      <c r="AQ23" s="23"/>
      <c r="AR23" s="26"/>
      <c r="AS23" s="26"/>
      <c r="AT23" s="23"/>
      <c r="AU23" s="26"/>
      <c r="AV23" s="26"/>
      <c r="AW23" s="23"/>
      <c r="AX23" s="26"/>
      <c r="AY23" s="26"/>
      <c r="AZ23" s="23"/>
      <c r="BA23" s="26"/>
      <c r="BB23" s="26"/>
      <c r="BC23" s="23"/>
      <c r="BD23" s="26"/>
      <c r="BE23" s="26"/>
      <c r="BF23" s="23">
        <v>4</v>
      </c>
      <c r="BG23" s="26">
        <f>BF23/BF17</f>
        <v>5.0000000000000001E-3</v>
      </c>
      <c r="BH23" s="26"/>
      <c r="BI23" s="23">
        <v>5</v>
      </c>
      <c r="BJ23" s="26">
        <f>BI23/BI17</f>
        <v>5.7273768613974796E-3</v>
      </c>
      <c r="BK23" s="26"/>
      <c r="BL23" s="23">
        <v>3</v>
      </c>
      <c r="BM23" s="26">
        <f>BL23/BL17</f>
        <v>3.2397408207343412E-3</v>
      </c>
      <c r="BN23" s="26"/>
      <c r="BO23" s="23">
        <v>6</v>
      </c>
      <c r="BP23" s="26">
        <f>BO23/BO17</f>
        <v>7.6628352490421452E-3</v>
      </c>
      <c r="BQ23" s="26"/>
      <c r="BR23" s="23">
        <v>4</v>
      </c>
      <c r="BS23" s="26">
        <f>BR23/BR17</f>
        <v>4.7789725209080045E-3</v>
      </c>
      <c r="BT23" s="26"/>
      <c r="BU23" s="23">
        <v>9</v>
      </c>
      <c r="BV23" s="26">
        <f>BU23/BU17</f>
        <v>1.0250569476082005E-2</v>
      </c>
      <c r="BW23" s="26"/>
      <c r="BX23" s="23">
        <v>10</v>
      </c>
      <c r="BY23" s="26">
        <f>BX23/BX17</f>
        <v>9.7370983446932822E-3</v>
      </c>
      <c r="BZ23" s="26"/>
      <c r="CA23" s="23">
        <v>13</v>
      </c>
      <c r="CB23" s="26">
        <f>CA23/CA17</f>
        <v>1.2584704743465635E-2</v>
      </c>
      <c r="CC23" s="26"/>
      <c r="CD23" s="23">
        <v>9</v>
      </c>
      <c r="CE23" s="26">
        <f>CD23/CD17</f>
        <v>8.7040618955512572E-3</v>
      </c>
      <c r="CF23" s="26"/>
      <c r="CG23" s="23">
        <v>7</v>
      </c>
      <c r="CH23" s="26">
        <f>CG23/CG17</f>
        <v>7.0493454179254783E-3</v>
      </c>
      <c r="CI23" s="26"/>
      <c r="CJ23" s="23">
        <v>8</v>
      </c>
      <c r="CK23" s="26">
        <f>CJ23/CJ17</f>
        <v>8.5015940488841653E-3</v>
      </c>
      <c r="CL23" s="26"/>
      <c r="CM23" s="23">
        <v>15</v>
      </c>
      <c r="CN23" s="26">
        <f>CM23/CM17</f>
        <v>1.6008537886872998E-2</v>
      </c>
      <c r="CO23" s="26"/>
      <c r="CP23" s="23">
        <v>23</v>
      </c>
      <c r="CQ23" s="26">
        <f>CP23/CP17</f>
        <v>2.465166130760986E-2</v>
      </c>
      <c r="CR23" s="26"/>
      <c r="CS23" s="23">
        <v>17</v>
      </c>
      <c r="CT23" s="26">
        <f>CS23/CS17</f>
        <v>1.9836639439906652E-2</v>
      </c>
      <c r="CU23" s="26"/>
      <c r="CV23" s="23">
        <v>20</v>
      </c>
      <c r="CW23" s="26">
        <f>CV23/CV17</f>
        <v>2.3501762632197415E-2</v>
      </c>
      <c r="CX23" s="26"/>
    </row>
    <row r="24" spans="1:102" s="55" customFormat="1" ht="8.25" customHeight="1">
      <c r="A24" s="57"/>
      <c r="B24" s="57"/>
      <c r="C24" s="57" t="s">
        <v>93</v>
      </c>
      <c r="D24" s="58">
        <v>19</v>
      </c>
      <c r="E24" s="59">
        <f>D24/D17</f>
        <v>2.60989010989011E-2</v>
      </c>
      <c r="F24" s="59"/>
      <c r="G24" s="58">
        <v>25</v>
      </c>
      <c r="H24" s="59">
        <f>G24/G17</f>
        <v>3.1725888324873094E-2</v>
      </c>
      <c r="I24" s="59"/>
      <c r="J24" s="58">
        <f>18+26</f>
        <v>44</v>
      </c>
      <c r="K24" s="59">
        <f>J24/J17</f>
        <v>5.520702634880803E-2</v>
      </c>
      <c r="L24" s="59"/>
      <c r="M24" s="58">
        <f>21+31</f>
        <v>52</v>
      </c>
      <c r="N24" s="59">
        <f>M24/M17</f>
        <v>6.607369758576874E-2</v>
      </c>
      <c r="O24" s="59"/>
      <c r="P24" s="58">
        <f>27+30</f>
        <v>57</v>
      </c>
      <c r="Q24" s="59">
        <f>P24/P17</f>
        <v>7.3548387096774193E-2</v>
      </c>
      <c r="R24" s="59"/>
      <c r="S24" s="58">
        <f>22+30</f>
        <v>52</v>
      </c>
      <c r="T24" s="59">
        <f>S24/S17</f>
        <v>6.744487678339818E-2</v>
      </c>
      <c r="U24" s="59"/>
      <c r="V24" s="58">
        <f>SUM(V18:V22)</f>
        <v>46</v>
      </c>
      <c r="W24" s="59">
        <f>V24/V17</f>
        <v>5.5488540410132688E-2</v>
      </c>
      <c r="X24" s="59"/>
      <c r="Y24" s="58">
        <f>SUM(Y18:Y22)</f>
        <v>39</v>
      </c>
      <c r="Z24" s="59">
        <f>Y24/Y17</f>
        <v>5.0257731958762888E-2</v>
      </c>
      <c r="AA24" s="59"/>
      <c r="AB24" s="58">
        <f>SUM(AB18:AB22)</f>
        <v>40</v>
      </c>
      <c r="AC24" s="59">
        <f>AB24/AB17</f>
        <v>5.2631578947368418E-2</v>
      </c>
      <c r="AD24" s="59"/>
      <c r="AE24" s="58">
        <f>SUM(AE18:AE22)</f>
        <v>38</v>
      </c>
      <c r="AF24" s="59">
        <f>AE24/AE17</f>
        <v>4.9222797927461141E-2</v>
      </c>
      <c r="AG24" s="59"/>
      <c r="AH24" s="58">
        <f>SUM(AH18:AH22)</f>
        <v>40</v>
      </c>
      <c r="AI24" s="59">
        <f>AH24/AH17</f>
        <v>4.9875311720698257E-2</v>
      </c>
      <c r="AJ24" s="59"/>
      <c r="AK24" s="58">
        <f>SUM(AK18:AK22)</f>
        <v>45</v>
      </c>
      <c r="AL24" s="59">
        <f>AK24/AK17</f>
        <v>5.5900621118012424E-2</v>
      </c>
      <c r="AM24" s="59"/>
      <c r="AN24" s="58">
        <f>SUM(AN18:AN22)</f>
        <v>46</v>
      </c>
      <c r="AO24" s="59">
        <f>AN24/AN17</f>
        <v>5.623471882640587E-2</v>
      </c>
      <c r="AP24" s="59"/>
      <c r="AQ24" s="58">
        <f>SUM(AQ18:AQ22)</f>
        <v>46</v>
      </c>
      <c r="AR24" s="59">
        <f>AQ24/AQ17</f>
        <v>5.3613053613053616E-2</v>
      </c>
      <c r="AS24" s="59"/>
      <c r="AT24" s="58">
        <f>SUM(AT18:AT22)</f>
        <v>57</v>
      </c>
      <c r="AU24" s="59">
        <f>AT24/AT17</f>
        <v>6.3829787234042548E-2</v>
      </c>
      <c r="AV24" s="59"/>
      <c r="AW24" s="58">
        <f>SUM(AW18:AW22)</f>
        <v>45</v>
      </c>
      <c r="AX24" s="59">
        <f>AW24/AW17</f>
        <v>5.9840425531914897E-2</v>
      </c>
      <c r="AY24" s="59"/>
      <c r="AZ24" s="58">
        <f>SUM(AZ18:AZ22)</f>
        <v>52</v>
      </c>
      <c r="BA24" s="59">
        <f>AZ24/AZ17</f>
        <v>6.607369758576874E-2</v>
      </c>
      <c r="BB24" s="59"/>
      <c r="BC24" s="58">
        <f>SUM(BC18:BC22)</f>
        <v>67</v>
      </c>
      <c r="BD24" s="59">
        <f>BC24/BC17</f>
        <v>8.2716049382716053E-2</v>
      </c>
      <c r="BE24" s="59"/>
      <c r="BF24" s="58">
        <f>SUM(BF18:BF23)</f>
        <v>66</v>
      </c>
      <c r="BG24" s="59">
        <f>BF24/BF17</f>
        <v>8.2500000000000004E-2</v>
      </c>
      <c r="BH24" s="59"/>
      <c r="BI24" s="58">
        <f>SUM(BI18:BI23)</f>
        <v>63</v>
      </c>
      <c r="BJ24" s="59">
        <f>BI24/BI17</f>
        <v>7.2164948453608241E-2</v>
      </c>
      <c r="BK24" s="59"/>
      <c r="BL24" s="58">
        <f>SUM(BL18:BL23)</f>
        <v>75</v>
      </c>
      <c r="BM24" s="59">
        <f>BL24/BL17</f>
        <v>8.0993520518358536E-2</v>
      </c>
      <c r="BN24" s="59"/>
      <c r="BO24" s="58">
        <f>SUM(BO18:BO23)</f>
        <v>52</v>
      </c>
      <c r="BP24" s="59">
        <f>BO24/BO17</f>
        <v>6.6411238825031929E-2</v>
      </c>
      <c r="BQ24" s="59"/>
      <c r="BR24" s="58">
        <f>SUM(BR18:BR23)</f>
        <v>69</v>
      </c>
      <c r="BS24" s="59">
        <f>BR24/BR17</f>
        <v>8.2437275985663083E-2</v>
      </c>
      <c r="BT24" s="59"/>
      <c r="BU24" s="58">
        <f>SUM(BU18:BU23)</f>
        <v>83</v>
      </c>
      <c r="BV24" s="59">
        <f>BU24/BU17</f>
        <v>9.4533029612756267E-2</v>
      </c>
      <c r="BW24" s="59"/>
      <c r="BX24" s="58">
        <f>SUM(BX18:BX23)</f>
        <v>91</v>
      </c>
      <c r="BY24" s="59">
        <f>BX24/BX17</f>
        <v>8.8607594936708861E-2</v>
      </c>
      <c r="BZ24" s="59"/>
      <c r="CA24" s="58">
        <f>SUM(CA18:CA23)</f>
        <v>91</v>
      </c>
      <c r="CB24" s="59">
        <f>CA24/CA17</f>
        <v>8.8092933204259441E-2</v>
      </c>
      <c r="CC24" s="59"/>
      <c r="CD24" s="58">
        <f>SUM(CD18:CD23)</f>
        <v>105</v>
      </c>
      <c r="CE24" s="59">
        <f>CD24/CD17</f>
        <v>0.10154738878143134</v>
      </c>
      <c r="CF24" s="59"/>
      <c r="CG24" s="58">
        <f>SUM(CG18:CG23)</f>
        <v>91</v>
      </c>
      <c r="CH24" s="59">
        <f>CG24/CG17</f>
        <v>9.1641490433031214E-2</v>
      </c>
      <c r="CI24" s="59"/>
      <c r="CJ24" s="58">
        <f>SUM(CJ18:CJ23)</f>
        <v>94</v>
      </c>
      <c r="CK24" s="59">
        <f>CJ24/CJ17</f>
        <v>9.9893730074388953E-2</v>
      </c>
      <c r="CL24" s="59"/>
      <c r="CM24" s="58">
        <f>SUM(CM18:CM23)</f>
        <v>115</v>
      </c>
      <c r="CN24" s="59">
        <f>CM24/CM17</f>
        <v>0.12273212379935966</v>
      </c>
      <c r="CO24" s="59"/>
      <c r="CP24" s="58">
        <f>SUM(CP18:CP23)</f>
        <v>127</v>
      </c>
      <c r="CQ24" s="59">
        <f>CP24/CP17</f>
        <v>0.13612004287245444</v>
      </c>
      <c r="CR24" s="59"/>
      <c r="CS24" s="58">
        <f>SUM(CS18:CS23)</f>
        <v>130</v>
      </c>
      <c r="CT24" s="59">
        <f>CS24/CS17</f>
        <v>0.1516919486581097</v>
      </c>
      <c r="CU24" s="59"/>
      <c r="CV24" s="58">
        <f>SUM(CV18:CV23)</f>
        <v>107</v>
      </c>
      <c r="CW24" s="59">
        <f>CV24/CV17</f>
        <v>0.12573443008225618</v>
      </c>
      <c r="CX24" s="59"/>
    </row>
    <row r="25" spans="1:102" s="25" customFormat="1" ht="8.25" customHeight="1">
      <c r="A25" s="22"/>
      <c r="B25" s="22" t="s">
        <v>19</v>
      </c>
      <c r="C25" s="22"/>
      <c r="D25" s="23">
        <v>709</v>
      </c>
      <c r="E25" s="26">
        <f>D25/D17</f>
        <v>0.97390109890109888</v>
      </c>
      <c r="F25" s="26"/>
      <c r="G25" s="23">
        <v>763</v>
      </c>
      <c r="H25" s="26">
        <f>G25/G17</f>
        <v>0.96827411167512689</v>
      </c>
      <c r="I25" s="26"/>
      <c r="J25" s="23">
        <v>753</v>
      </c>
      <c r="K25" s="26">
        <f>J25/J17</f>
        <v>0.94479297365119197</v>
      </c>
      <c r="L25" s="26"/>
      <c r="M25" s="23">
        <v>735</v>
      </c>
      <c r="N25" s="26">
        <f>M25/M17</f>
        <v>0.93392630241423125</v>
      </c>
      <c r="O25" s="26"/>
      <c r="P25" s="23">
        <v>718</v>
      </c>
      <c r="Q25" s="26">
        <f>P25/P17</f>
        <v>0.92645161290322575</v>
      </c>
      <c r="R25" s="26"/>
      <c r="S25" s="23">
        <v>719</v>
      </c>
      <c r="T25" s="26">
        <f>S25/S17</f>
        <v>0.93255512321660183</v>
      </c>
      <c r="U25" s="26"/>
      <c r="V25" s="23">
        <f>V17-V24-V26</f>
        <v>494</v>
      </c>
      <c r="W25" s="26">
        <f>V25/V17</f>
        <v>0.59589867310012068</v>
      </c>
      <c r="X25" s="26"/>
      <c r="Y25" s="23">
        <f>Y17-Y24-Y26</f>
        <v>479</v>
      </c>
      <c r="Z25" s="26">
        <f>Y25/Y17</f>
        <v>0.61726804123711343</v>
      </c>
      <c r="AA25" s="26"/>
      <c r="AB25" s="23">
        <f>AB17-AB24-AB26</f>
        <v>449</v>
      </c>
      <c r="AC25" s="26">
        <f>AB25/AB17</f>
        <v>0.59078947368421053</v>
      </c>
      <c r="AD25" s="26"/>
      <c r="AE25" s="23">
        <f>AE17-AE24-AE26</f>
        <v>488</v>
      </c>
      <c r="AF25" s="26">
        <f>AE25/AE17</f>
        <v>0.63212435233160624</v>
      </c>
      <c r="AG25" s="26"/>
      <c r="AH25" s="23">
        <f>AH17-AH24-AH26</f>
        <v>523</v>
      </c>
      <c r="AI25" s="26">
        <f>AH25/AH17</f>
        <v>0.65211970074812964</v>
      </c>
      <c r="AJ25" s="26"/>
      <c r="AK25" s="23">
        <f>AK17-AK24-AK26</f>
        <v>506</v>
      </c>
      <c r="AL25" s="26">
        <f>AK25/AK17</f>
        <v>0.62857142857142856</v>
      </c>
      <c r="AM25" s="26"/>
      <c r="AN25" s="23">
        <f>AN17-AN24-AN26</f>
        <v>518</v>
      </c>
      <c r="AO25" s="26">
        <f>AN25/AN17</f>
        <v>0.63325183374083127</v>
      </c>
      <c r="AP25" s="26"/>
      <c r="AQ25" s="23">
        <f>AQ17-AQ24-AQ26</f>
        <v>542</v>
      </c>
      <c r="AR25" s="26">
        <f>AQ25/AQ17</f>
        <v>0.63170163170163174</v>
      </c>
      <c r="AS25" s="26"/>
      <c r="AT25" s="23">
        <f>AT17-AT24-AT26</f>
        <v>597</v>
      </c>
      <c r="AU25" s="26">
        <f>AT25/AT17</f>
        <v>0.6685330347144457</v>
      </c>
      <c r="AV25" s="26"/>
      <c r="AW25" s="23">
        <f>AW17-AW24-AW26</f>
        <v>584</v>
      </c>
      <c r="AX25" s="26">
        <f>AW25/AW17</f>
        <v>0.77659574468085102</v>
      </c>
      <c r="AY25" s="26"/>
      <c r="AZ25" s="23">
        <f>AZ17-AZ24-AZ26</f>
        <v>538</v>
      </c>
      <c r="BA25" s="26">
        <f>AZ25/AZ17</f>
        <v>0.6836086404066074</v>
      </c>
      <c r="BB25" s="26"/>
      <c r="BC25" s="23">
        <f>BC17-BC24-BC26</f>
        <v>575</v>
      </c>
      <c r="BD25" s="26">
        <f>BC25/BC17</f>
        <v>0.70987654320987659</v>
      </c>
      <c r="BE25" s="26"/>
      <c r="BF25" s="23">
        <f>BF17-BF24-BF26-BF27</f>
        <v>512</v>
      </c>
      <c r="BG25" s="26">
        <f>BF25/BF17</f>
        <v>0.64</v>
      </c>
      <c r="BH25" s="26"/>
      <c r="BI25" s="23">
        <f>BI17-BI24-BI26-BI27</f>
        <v>571</v>
      </c>
      <c r="BJ25" s="26">
        <f>BI25/BI17</f>
        <v>0.65406643757159222</v>
      </c>
      <c r="BK25" s="26"/>
      <c r="BL25" s="23">
        <f>BL17-BL24-BL26-BL27</f>
        <v>586</v>
      </c>
      <c r="BM25" s="26">
        <f>BL25/BL17</f>
        <v>0.63282937365010794</v>
      </c>
      <c r="BN25" s="26"/>
      <c r="BO25" s="23">
        <f>BO17-BO24-BO26-BO27</f>
        <v>501</v>
      </c>
      <c r="BP25" s="26">
        <f>BO25/BO17</f>
        <v>0.63984674329501912</v>
      </c>
      <c r="BQ25" s="26"/>
      <c r="BR25" s="23">
        <f>BR17-BR24-BR26-BR27</f>
        <v>523</v>
      </c>
      <c r="BS25" s="26">
        <f>BR25/BR17</f>
        <v>0.62485065710872167</v>
      </c>
      <c r="BT25" s="26"/>
      <c r="BU25" s="23">
        <f>BU17-BU24-BU26-BU27</f>
        <v>504</v>
      </c>
      <c r="BV25" s="26">
        <f>BU25/BU17</f>
        <v>0.57403189066059224</v>
      </c>
      <c r="BW25" s="26"/>
      <c r="BX25" s="23">
        <v>573</v>
      </c>
      <c r="BY25" s="26">
        <f>BX25/BX17</f>
        <v>0.55793573515092498</v>
      </c>
      <c r="BZ25" s="26"/>
      <c r="CA25" s="23">
        <v>586</v>
      </c>
      <c r="CB25" s="26">
        <f>CA25/CA17</f>
        <v>0.5672797676669894</v>
      </c>
      <c r="CC25" s="26"/>
      <c r="CD25" s="23">
        <v>550</v>
      </c>
      <c r="CE25" s="26">
        <f>CD25/CD17</f>
        <v>0.53191489361702127</v>
      </c>
      <c r="CF25" s="26"/>
      <c r="CG25" s="23">
        <v>532</v>
      </c>
      <c r="CH25" s="26">
        <f>CG25/CG17</f>
        <v>0.53575025176233637</v>
      </c>
      <c r="CI25" s="26"/>
      <c r="CJ25" s="23">
        <v>516</v>
      </c>
      <c r="CK25" s="26">
        <f>CJ25/CJ17</f>
        <v>0.54835281615302867</v>
      </c>
      <c r="CL25" s="26"/>
      <c r="CM25" s="23">
        <v>532</v>
      </c>
      <c r="CN25" s="26">
        <f>CM25/CM17</f>
        <v>0.56776947705442904</v>
      </c>
      <c r="CO25" s="26"/>
      <c r="CP25" s="23">
        <v>573</v>
      </c>
      <c r="CQ25" s="26">
        <f>CP25/CP17</f>
        <v>0.61414790996784563</v>
      </c>
      <c r="CR25" s="26"/>
      <c r="CS25" s="23">
        <v>525</v>
      </c>
      <c r="CT25" s="26">
        <f>CS25/CS17</f>
        <v>0.61260210035005835</v>
      </c>
      <c r="CU25" s="26"/>
      <c r="CV25" s="23">
        <v>458</v>
      </c>
      <c r="CW25" s="26">
        <f>CV25/CV17</f>
        <v>0.53819036427732081</v>
      </c>
      <c r="CX25" s="26"/>
    </row>
    <row r="26" spans="1:102" s="25" customFormat="1" ht="8.25" customHeight="1">
      <c r="A26" s="22"/>
      <c r="B26" s="22" t="s">
        <v>20</v>
      </c>
      <c r="C26" s="22"/>
      <c r="D26" s="23"/>
      <c r="E26" s="26">
        <f>D26/D17</f>
        <v>0</v>
      </c>
      <c r="F26" s="26"/>
      <c r="G26" s="23"/>
      <c r="H26" s="26">
        <f>G26/G17</f>
        <v>0</v>
      </c>
      <c r="I26" s="26"/>
      <c r="J26" s="23"/>
      <c r="K26" s="26">
        <f>J26/J17</f>
        <v>0</v>
      </c>
      <c r="L26" s="26"/>
      <c r="M26" s="23"/>
      <c r="N26" s="26">
        <f>M26/M17</f>
        <v>0</v>
      </c>
      <c r="O26" s="26"/>
      <c r="P26" s="23"/>
      <c r="Q26" s="26">
        <f>P26/P17</f>
        <v>0</v>
      </c>
      <c r="R26" s="26"/>
      <c r="S26" s="23"/>
      <c r="T26" s="26">
        <f>S26/S17</f>
        <v>0</v>
      </c>
      <c r="U26" s="26"/>
      <c r="V26" s="23">
        <v>289</v>
      </c>
      <c r="W26" s="26">
        <f>V26/V17</f>
        <v>0.3486127864897467</v>
      </c>
      <c r="X26" s="26"/>
      <c r="Y26" s="23">
        <v>258</v>
      </c>
      <c r="Z26" s="26">
        <f>Y26/Y17</f>
        <v>0.3324742268041237</v>
      </c>
      <c r="AA26" s="26"/>
      <c r="AB26" s="23">
        <v>271</v>
      </c>
      <c r="AC26" s="26">
        <f>AB26/AB17</f>
        <v>0.35657894736842105</v>
      </c>
      <c r="AD26" s="26"/>
      <c r="AE26" s="23">
        <v>246</v>
      </c>
      <c r="AF26" s="26">
        <f>AE26/AE17</f>
        <v>0.31865284974093266</v>
      </c>
      <c r="AG26" s="26"/>
      <c r="AH26" s="23">
        <v>239</v>
      </c>
      <c r="AI26" s="26">
        <f>AH26/AH17</f>
        <v>0.29800498753117205</v>
      </c>
      <c r="AJ26" s="26"/>
      <c r="AK26" s="23">
        <v>254</v>
      </c>
      <c r="AL26" s="26">
        <f>AK26/AK17</f>
        <v>0.31552795031055902</v>
      </c>
      <c r="AM26" s="26"/>
      <c r="AN26" s="23">
        <f>170+84</f>
        <v>254</v>
      </c>
      <c r="AO26" s="26">
        <f>AN26/AN17</f>
        <v>0.31051344743276282</v>
      </c>
      <c r="AP26" s="26"/>
      <c r="AQ26" s="23">
        <v>270</v>
      </c>
      <c r="AR26" s="26">
        <f>AQ26/AQ17</f>
        <v>0.31468531468531469</v>
      </c>
      <c r="AS26" s="26"/>
      <c r="AT26" s="23">
        <v>239</v>
      </c>
      <c r="AU26" s="26">
        <f>AT26/AT17</f>
        <v>0.26763717805151177</v>
      </c>
      <c r="AV26" s="26"/>
      <c r="AW26" s="23">
        <v>123</v>
      </c>
      <c r="AX26" s="26">
        <f>AW26/AW17</f>
        <v>0.16356382978723405</v>
      </c>
      <c r="AY26" s="26"/>
      <c r="AZ26" s="23">
        <v>197</v>
      </c>
      <c r="BA26" s="26">
        <f>AZ26/AZ17</f>
        <v>0.2503176620076239</v>
      </c>
      <c r="BB26" s="26"/>
      <c r="BC26" s="23">
        <v>168</v>
      </c>
      <c r="BD26" s="26">
        <f>BC26/BC17</f>
        <v>0.2074074074074074</v>
      </c>
      <c r="BE26" s="26"/>
      <c r="BF26" s="23">
        <v>191</v>
      </c>
      <c r="BG26" s="26">
        <f>BF26/$BF$17</f>
        <v>0.23874999999999999</v>
      </c>
      <c r="BH26" s="26"/>
      <c r="BI26" s="23">
        <v>202</v>
      </c>
      <c r="BJ26" s="26">
        <f>BI26/$BI$17</f>
        <v>0.2313860252004582</v>
      </c>
      <c r="BK26" s="26"/>
      <c r="BL26" s="23">
        <v>225</v>
      </c>
      <c r="BM26" s="26">
        <f>BL26/$BL$17</f>
        <v>0.24298056155507558</v>
      </c>
      <c r="BN26" s="26"/>
      <c r="BO26" s="23">
        <v>191</v>
      </c>
      <c r="BP26" s="26">
        <f>BO26/$BO$17</f>
        <v>0.24393358876117496</v>
      </c>
      <c r="BQ26" s="26"/>
      <c r="BR26" s="23">
        <v>219</v>
      </c>
      <c r="BS26" s="26">
        <f>BR26/$CM$17</f>
        <v>0.23372465314834578</v>
      </c>
      <c r="BT26" s="26"/>
      <c r="BU26" s="23">
        <v>257</v>
      </c>
      <c r="BV26" s="26">
        <f>BU26/$CM$17</f>
        <v>0.27427961579509069</v>
      </c>
      <c r="BW26" s="26"/>
      <c r="BX26" s="23">
        <v>328</v>
      </c>
      <c r="BY26" s="26">
        <f>BX26/$CM$17</f>
        <v>0.35005336179295626</v>
      </c>
      <c r="BZ26" s="26"/>
      <c r="CA26" s="23">
        <v>316</v>
      </c>
      <c r="CB26" s="26">
        <f>CA26/$CM$17</f>
        <v>0.33724653148345785</v>
      </c>
      <c r="CC26" s="26"/>
      <c r="CD26" s="23">
        <v>334</v>
      </c>
      <c r="CE26" s="26">
        <f>CD26/$CM$17</f>
        <v>0.35645677694770544</v>
      </c>
      <c r="CF26" s="26"/>
      <c r="CG26" s="23">
        <v>323</v>
      </c>
      <c r="CH26" s="26">
        <f>CG26/$CM$17</f>
        <v>0.34471718249733191</v>
      </c>
      <c r="CI26" s="26"/>
      <c r="CJ26" s="23">
        <v>296</v>
      </c>
      <c r="CK26" s="26">
        <f>CJ26/$CM$17</f>
        <v>0.31590181430096054</v>
      </c>
      <c r="CL26" s="26"/>
      <c r="CM26" s="23">
        <v>250</v>
      </c>
      <c r="CN26" s="26">
        <f>CM26/$CM$17</f>
        <v>0.26680896478121663</v>
      </c>
      <c r="CO26" s="26"/>
      <c r="CP26" s="23">
        <v>201</v>
      </c>
      <c r="CQ26" s="26">
        <f>CP26/$CM$17</f>
        <v>0.21451440768409819</v>
      </c>
      <c r="CR26" s="26"/>
      <c r="CS26" s="23">
        <v>181</v>
      </c>
      <c r="CT26" s="26">
        <f>CS26/$CM$17</f>
        <v>0.19316969050160085</v>
      </c>
      <c r="CU26" s="26"/>
      <c r="CV26" s="23">
        <v>239</v>
      </c>
      <c r="CW26" s="26">
        <f>CV26/$CM$17</f>
        <v>0.25506937033084309</v>
      </c>
      <c r="CX26" s="26"/>
    </row>
    <row r="27" spans="1:102" s="25" customFormat="1" ht="8.25" customHeight="1">
      <c r="A27" s="22"/>
      <c r="B27" s="22" t="s">
        <v>79</v>
      </c>
      <c r="C27" s="22"/>
      <c r="D27" s="23"/>
      <c r="E27" s="26"/>
      <c r="F27" s="26"/>
      <c r="G27" s="23"/>
      <c r="H27" s="26"/>
      <c r="I27" s="26"/>
      <c r="J27" s="23"/>
      <c r="K27" s="26"/>
      <c r="L27" s="26"/>
      <c r="M27" s="23"/>
      <c r="N27" s="26"/>
      <c r="O27" s="26"/>
      <c r="P27" s="23"/>
      <c r="Q27" s="26"/>
      <c r="R27" s="26"/>
      <c r="S27" s="23"/>
      <c r="T27" s="26"/>
      <c r="U27" s="26"/>
      <c r="V27" s="23"/>
      <c r="W27" s="26"/>
      <c r="X27" s="26"/>
      <c r="Y27" s="23"/>
      <c r="Z27" s="26"/>
      <c r="AA27" s="26"/>
      <c r="AB27" s="23"/>
      <c r="AC27" s="26"/>
      <c r="AD27" s="26"/>
      <c r="AE27" s="23"/>
      <c r="AF27" s="26"/>
      <c r="AG27" s="26"/>
      <c r="AH27" s="23"/>
      <c r="AI27" s="26"/>
      <c r="AJ27" s="26"/>
      <c r="AK27" s="23"/>
      <c r="AL27" s="26"/>
      <c r="AM27" s="26"/>
      <c r="AN27" s="23"/>
      <c r="AO27" s="26"/>
      <c r="AP27" s="26"/>
      <c r="AQ27" s="23"/>
      <c r="AR27" s="26"/>
      <c r="AS27" s="26"/>
      <c r="AT27" s="23"/>
      <c r="AU27" s="26"/>
      <c r="AV27" s="26"/>
      <c r="AW27" s="23"/>
      <c r="AX27" s="26"/>
      <c r="AY27" s="26"/>
      <c r="AZ27" s="23"/>
      <c r="BA27" s="26"/>
      <c r="BB27" s="26"/>
      <c r="BC27" s="23"/>
      <c r="BD27" s="26"/>
      <c r="BE27" s="26"/>
      <c r="BF27" s="23">
        <v>31</v>
      </c>
      <c r="BG27" s="26">
        <f>BF27/$BF$17</f>
        <v>3.875E-2</v>
      </c>
      <c r="BH27" s="26"/>
      <c r="BI27" s="23">
        <v>37</v>
      </c>
      <c r="BJ27" s="26">
        <f>BI27/$BI$17</f>
        <v>4.2382588774341354E-2</v>
      </c>
      <c r="BK27" s="26"/>
      <c r="BL27" s="23">
        <v>40</v>
      </c>
      <c r="BM27" s="26">
        <f>BL27/$BL$17</f>
        <v>4.3196544276457881E-2</v>
      </c>
      <c r="BN27" s="26"/>
      <c r="BO27" s="23">
        <v>39</v>
      </c>
      <c r="BP27" s="26">
        <f>BO27/$BO$17</f>
        <v>4.9808429118773943E-2</v>
      </c>
      <c r="BQ27" s="26"/>
      <c r="BR27" s="23">
        <v>26</v>
      </c>
      <c r="BS27" s="26">
        <f>BR27/$CM$17</f>
        <v>2.7748132337246531E-2</v>
      </c>
      <c r="BT27" s="26"/>
      <c r="BU27" s="23">
        <v>34</v>
      </c>
      <c r="BV27" s="26">
        <f>BU27/$CM$17</f>
        <v>3.6286019210245463E-2</v>
      </c>
      <c r="BW27" s="26"/>
      <c r="BX27" s="23">
        <v>35</v>
      </c>
      <c r="BY27" s="26">
        <f>BX27/$CM$17</f>
        <v>3.7353255069370331E-2</v>
      </c>
      <c r="BZ27" s="26"/>
      <c r="CA27" s="23">
        <v>40</v>
      </c>
      <c r="CB27" s="26">
        <f>CA27/$CM$17</f>
        <v>4.2689434364994665E-2</v>
      </c>
      <c r="CC27" s="26"/>
      <c r="CD27" s="23">
        <v>45</v>
      </c>
      <c r="CE27" s="26">
        <f>CD27/$CM$17</f>
        <v>4.8025613660618999E-2</v>
      </c>
      <c r="CF27" s="26"/>
      <c r="CG27" s="23">
        <v>47</v>
      </c>
      <c r="CH27" s="26">
        <f>CG27/$CM$17</f>
        <v>5.0160085378868728E-2</v>
      </c>
      <c r="CI27" s="26"/>
      <c r="CJ27" s="23">
        <v>35</v>
      </c>
      <c r="CK27" s="26">
        <f>CJ27/$CM$17</f>
        <v>3.7353255069370331E-2</v>
      </c>
      <c r="CL27" s="26"/>
      <c r="CM27" s="23">
        <v>40</v>
      </c>
      <c r="CN27" s="26">
        <f>CM27/$CM$17</f>
        <v>4.2689434364994665E-2</v>
      </c>
      <c r="CO27" s="26"/>
      <c r="CP27" s="23">
        <v>32</v>
      </c>
      <c r="CQ27" s="26">
        <f>CP27/$CM$17</f>
        <v>3.4151547491995733E-2</v>
      </c>
      <c r="CR27" s="26"/>
      <c r="CS27" s="23">
        <v>21</v>
      </c>
      <c r="CT27" s="26">
        <f>CS27/$CM$17</f>
        <v>2.2411953041622197E-2</v>
      </c>
      <c r="CU27" s="26"/>
      <c r="CV27" s="23">
        <v>47</v>
      </c>
      <c r="CW27" s="26">
        <f>CV27/$CM$17</f>
        <v>5.0160085378868728E-2</v>
      </c>
      <c r="CX27" s="26"/>
    </row>
    <row r="28" spans="1:102" s="74" customFormat="1" ht="12.75" customHeight="1">
      <c r="A28" s="70" t="s">
        <v>121</v>
      </c>
      <c r="B28" s="70"/>
      <c r="C28" s="70"/>
      <c r="D28" s="71">
        <f>SUM(D35:D37)</f>
        <v>278</v>
      </c>
      <c r="E28" s="72"/>
      <c r="F28" s="72"/>
      <c r="G28" s="71">
        <f>SUM(G35:G37)</f>
        <v>322</v>
      </c>
      <c r="H28" s="72"/>
      <c r="I28" s="72"/>
      <c r="J28" s="71">
        <f>SUM(J35:J37)</f>
        <v>307</v>
      </c>
      <c r="K28" s="72"/>
      <c r="L28" s="72"/>
      <c r="M28" s="71">
        <f>SUM(M35:M37)</f>
        <v>318</v>
      </c>
      <c r="N28" s="72"/>
      <c r="O28" s="72"/>
      <c r="P28" s="71">
        <f>SUM(P35:P37)</f>
        <v>287</v>
      </c>
      <c r="Q28" s="72"/>
      <c r="R28" s="72"/>
      <c r="S28" s="71">
        <f>SUM(S35:S37)</f>
        <v>255</v>
      </c>
      <c r="T28" s="72"/>
      <c r="U28" s="72"/>
      <c r="V28" s="71">
        <v>300</v>
      </c>
      <c r="W28" s="72"/>
      <c r="X28" s="72"/>
      <c r="Y28" s="71">
        <v>257</v>
      </c>
      <c r="Z28" s="72"/>
      <c r="AA28" s="72"/>
      <c r="AB28" s="71">
        <v>238</v>
      </c>
      <c r="AC28" s="72"/>
      <c r="AD28" s="72"/>
      <c r="AE28" s="71">
        <v>232</v>
      </c>
      <c r="AF28" s="72"/>
      <c r="AG28" s="72"/>
      <c r="AH28" s="71">
        <v>239</v>
      </c>
      <c r="AI28" s="72"/>
      <c r="AJ28" s="72"/>
      <c r="AK28" s="71">
        <v>228</v>
      </c>
      <c r="AL28" s="72"/>
      <c r="AM28" s="72"/>
      <c r="AN28" s="71">
        <v>228</v>
      </c>
      <c r="AO28" s="72"/>
      <c r="AP28" s="72"/>
      <c r="AQ28" s="71">
        <v>246</v>
      </c>
      <c r="AR28" s="72"/>
      <c r="AS28" s="72"/>
      <c r="AT28" s="71">
        <v>281</v>
      </c>
      <c r="AU28" s="72"/>
      <c r="AV28" s="72"/>
      <c r="AW28" s="71">
        <v>296</v>
      </c>
      <c r="AX28" s="72"/>
      <c r="AY28" s="72"/>
      <c r="AZ28" s="71">
        <v>308</v>
      </c>
      <c r="BA28" s="72"/>
      <c r="BB28" s="72"/>
      <c r="BC28" s="71">
        <v>316</v>
      </c>
      <c r="BD28" s="72"/>
      <c r="BE28" s="72"/>
      <c r="BF28" s="71">
        <v>301</v>
      </c>
      <c r="BG28" s="72"/>
      <c r="BH28" s="72"/>
      <c r="BI28" s="71">
        <v>358</v>
      </c>
      <c r="BJ28" s="72"/>
      <c r="BK28" s="72"/>
      <c r="BL28" s="71">
        <v>376</v>
      </c>
      <c r="BM28" s="72"/>
      <c r="BN28" s="72"/>
      <c r="BO28" s="71">
        <v>349</v>
      </c>
      <c r="BP28" s="72"/>
      <c r="BQ28" s="72"/>
      <c r="BR28" s="71">
        <v>347</v>
      </c>
      <c r="BS28" s="72"/>
      <c r="BT28" s="72"/>
      <c r="BU28" s="71">
        <v>321</v>
      </c>
      <c r="BV28" s="72"/>
      <c r="BW28" s="72"/>
      <c r="BX28" s="71">
        <v>322</v>
      </c>
      <c r="BY28" s="72"/>
      <c r="BZ28" s="72"/>
      <c r="CA28" s="71">
        <v>352</v>
      </c>
      <c r="CB28" s="72"/>
      <c r="CC28" s="72"/>
      <c r="CD28" s="71">
        <v>393</v>
      </c>
      <c r="CE28" s="72"/>
      <c r="CF28" s="72"/>
      <c r="CG28" s="71">
        <v>389</v>
      </c>
      <c r="CH28" s="72"/>
      <c r="CI28" s="72"/>
      <c r="CJ28" s="71">
        <v>407</v>
      </c>
      <c r="CK28" s="72"/>
      <c r="CL28" s="72"/>
      <c r="CM28" s="71">
        <v>327</v>
      </c>
      <c r="CN28" s="72"/>
      <c r="CO28" s="72"/>
      <c r="CP28" s="71">
        <v>371</v>
      </c>
      <c r="CQ28" s="72"/>
      <c r="CR28" s="72"/>
      <c r="CS28" s="71">
        <v>405</v>
      </c>
      <c r="CT28" s="72"/>
      <c r="CU28" s="72"/>
      <c r="CV28" s="71">
        <v>328</v>
      </c>
      <c r="CW28" s="72"/>
      <c r="CX28" s="72"/>
    </row>
    <row r="29" spans="1:102" s="24" customFormat="1" ht="8.25" customHeight="1">
      <c r="A29" s="51"/>
      <c r="B29" s="40" t="s">
        <v>32</v>
      </c>
      <c r="C29" s="51"/>
      <c r="D29" s="41"/>
      <c r="E29" s="42">
        <f>D29/D28</f>
        <v>0</v>
      </c>
      <c r="F29" s="42"/>
      <c r="G29" s="41"/>
      <c r="H29" s="42">
        <f>G29/G28</f>
        <v>0</v>
      </c>
      <c r="I29" s="42"/>
      <c r="J29" s="41"/>
      <c r="K29" s="42">
        <f>J29/J28</f>
        <v>0</v>
      </c>
      <c r="L29" s="42"/>
      <c r="M29" s="41"/>
      <c r="N29" s="42">
        <f>M29/M28</f>
        <v>0</v>
      </c>
      <c r="O29" s="42"/>
      <c r="P29" s="41"/>
      <c r="Q29" s="42">
        <f>P29/P28</f>
        <v>0</v>
      </c>
      <c r="R29" s="42"/>
      <c r="S29" s="41"/>
      <c r="T29" s="42">
        <f>S29/S28</f>
        <v>0</v>
      </c>
      <c r="U29" s="42"/>
      <c r="V29" s="41">
        <v>8</v>
      </c>
      <c r="W29" s="42">
        <f>V29/V28</f>
        <v>2.6666666666666668E-2</v>
      </c>
      <c r="X29" s="42"/>
      <c r="Y29" s="41">
        <v>3</v>
      </c>
      <c r="Z29" s="42">
        <f>Y29/Y28</f>
        <v>1.1673151750972763E-2</v>
      </c>
      <c r="AA29" s="42"/>
      <c r="AB29" s="41">
        <v>6</v>
      </c>
      <c r="AC29" s="42">
        <f>AB29/AB28</f>
        <v>2.5210084033613446E-2</v>
      </c>
      <c r="AD29" s="42"/>
      <c r="AE29" s="41">
        <v>9</v>
      </c>
      <c r="AF29" s="42">
        <f>AE29/AE28</f>
        <v>3.8793103448275863E-2</v>
      </c>
      <c r="AG29" s="42"/>
      <c r="AH29" s="41">
        <v>7</v>
      </c>
      <c r="AI29" s="42">
        <f>AH29/AH28</f>
        <v>2.9288702928870293E-2</v>
      </c>
      <c r="AJ29" s="42"/>
      <c r="AK29" s="41">
        <v>5</v>
      </c>
      <c r="AL29" s="42">
        <f>AK29/AK28</f>
        <v>2.1929824561403508E-2</v>
      </c>
      <c r="AM29" s="42"/>
      <c r="AN29" s="41">
        <v>4</v>
      </c>
      <c r="AO29" s="42">
        <f>AN29/AN28</f>
        <v>1.7543859649122806E-2</v>
      </c>
      <c r="AP29" s="42"/>
      <c r="AQ29" s="41">
        <v>4</v>
      </c>
      <c r="AR29" s="42">
        <f>AQ29/AQ28</f>
        <v>1.6260162601626018E-2</v>
      </c>
      <c r="AS29" s="42"/>
      <c r="AT29" s="41">
        <v>4</v>
      </c>
      <c r="AU29" s="42">
        <f>AT29/AT28</f>
        <v>1.4234875444839857E-2</v>
      </c>
      <c r="AV29" s="42"/>
      <c r="AW29" s="41">
        <v>6</v>
      </c>
      <c r="AX29" s="42">
        <f>AW29/AW28</f>
        <v>2.0270270270270271E-2</v>
      </c>
      <c r="AY29" s="42"/>
      <c r="AZ29" s="41">
        <v>8</v>
      </c>
      <c r="BA29" s="42">
        <f>AZ29/AZ28</f>
        <v>2.5974025974025976E-2</v>
      </c>
      <c r="BB29" s="42"/>
      <c r="BC29" s="41">
        <v>5</v>
      </c>
      <c r="BD29" s="42">
        <f>BC29/BC28</f>
        <v>1.5822784810126583E-2</v>
      </c>
      <c r="BE29" s="42"/>
      <c r="BF29" s="41">
        <v>9</v>
      </c>
      <c r="BG29" s="42">
        <f>BF29/BF28</f>
        <v>2.9900332225913623E-2</v>
      </c>
      <c r="BH29" s="42"/>
      <c r="BI29" s="41">
        <v>6</v>
      </c>
      <c r="BJ29" s="42">
        <f>BI29/BI28</f>
        <v>1.6759776536312849E-2</v>
      </c>
      <c r="BK29" s="42"/>
      <c r="BL29" s="41">
        <v>9</v>
      </c>
      <c r="BM29" s="42">
        <f>BL29/BL28</f>
        <v>2.3936170212765957E-2</v>
      </c>
      <c r="BN29" s="42"/>
      <c r="BO29" s="41">
        <v>10</v>
      </c>
      <c r="BP29" s="42">
        <f>BO29/BO28</f>
        <v>2.865329512893983E-2</v>
      </c>
      <c r="BQ29" s="42"/>
      <c r="BR29" s="41">
        <v>11</v>
      </c>
      <c r="BS29" s="42">
        <f>BR29/BR28</f>
        <v>3.1700288184438041E-2</v>
      </c>
      <c r="BT29" s="42"/>
      <c r="BU29" s="41">
        <v>7</v>
      </c>
      <c r="BV29" s="42">
        <f>BU29/BU28</f>
        <v>2.1806853582554516E-2</v>
      </c>
      <c r="BW29" s="42"/>
      <c r="BX29" s="41">
        <v>6</v>
      </c>
      <c r="BY29" s="42">
        <f>BX29/BX28</f>
        <v>1.8633540372670808E-2</v>
      </c>
      <c r="BZ29" s="42"/>
      <c r="CA29" s="41">
        <v>8</v>
      </c>
      <c r="CB29" s="42">
        <f>CA29/CA28</f>
        <v>2.2727272727272728E-2</v>
      </c>
      <c r="CC29" s="42"/>
      <c r="CD29" s="41">
        <v>13</v>
      </c>
      <c r="CE29" s="42">
        <f>CD29/CD28</f>
        <v>3.3078880407124679E-2</v>
      </c>
      <c r="CF29" s="42"/>
      <c r="CG29" s="41">
        <v>6</v>
      </c>
      <c r="CH29" s="42">
        <f>CG29/CG28</f>
        <v>1.5424164524421594E-2</v>
      </c>
      <c r="CI29" s="42"/>
      <c r="CJ29" s="41">
        <v>7</v>
      </c>
      <c r="CK29" s="42">
        <f>CJ29/CJ28</f>
        <v>1.7199017199017199E-2</v>
      </c>
      <c r="CL29" s="42"/>
      <c r="CM29" s="41">
        <v>13</v>
      </c>
      <c r="CN29" s="42">
        <f>CM29/CM28</f>
        <v>3.9755351681957186E-2</v>
      </c>
      <c r="CO29" s="42"/>
      <c r="CP29" s="41">
        <v>7</v>
      </c>
      <c r="CQ29" s="42">
        <f>CP29/CP28</f>
        <v>1.8867924528301886E-2</v>
      </c>
      <c r="CR29" s="42"/>
      <c r="CS29" s="41">
        <v>9</v>
      </c>
      <c r="CT29" s="42">
        <f>CS29/CS28</f>
        <v>2.2222222222222223E-2</v>
      </c>
      <c r="CU29" s="42"/>
      <c r="CV29" s="41">
        <v>8</v>
      </c>
      <c r="CW29" s="42">
        <f>CV29/CV28</f>
        <v>2.4390243902439025E-2</v>
      </c>
      <c r="CX29" s="42"/>
    </row>
    <row r="30" spans="1:102" s="24" customFormat="1" ht="8.25" customHeight="1">
      <c r="A30" s="51"/>
      <c r="B30" s="51" t="s">
        <v>17</v>
      </c>
      <c r="C30" s="51"/>
      <c r="D30" s="41"/>
      <c r="E30" s="42">
        <f>D30/D28</f>
        <v>0</v>
      </c>
      <c r="F30" s="42"/>
      <c r="G30" s="41"/>
      <c r="H30" s="42">
        <f>G30/G28</f>
        <v>0</v>
      </c>
      <c r="I30" s="42"/>
      <c r="J30" s="41"/>
      <c r="K30" s="42">
        <f>J30/J28</f>
        <v>0</v>
      </c>
      <c r="L30" s="42"/>
      <c r="M30" s="41"/>
      <c r="N30" s="42">
        <f>M30/M28</f>
        <v>0</v>
      </c>
      <c r="O30" s="42"/>
      <c r="P30" s="41"/>
      <c r="Q30" s="42">
        <f>P30/P28</f>
        <v>0</v>
      </c>
      <c r="R30" s="42"/>
      <c r="S30" s="41"/>
      <c r="T30" s="42">
        <f>S30/S28</f>
        <v>0</v>
      </c>
      <c r="U30" s="42"/>
      <c r="V30" s="41">
        <v>0</v>
      </c>
      <c r="W30" s="42">
        <f>V30/V28</f>
        <v>0</v>
      </c>
      <c r="X30" s="42"/>
      <c r="Y30" s="41">
        <v>2</v>
      </c>
      <c r="Z30" s="42">
        <f>Y30/Y28</f>
        <v>7.7821011673151752E-3</v>
      </c>
      <c r="AA30" s="42"/>
      <c r="AB30" s="41">
        <v>0</v>
      </c>
      <c r="AC30" s="42">
        <f>AB30/AB28</f>
        <v>0</v>
      </c>
      <c r="AD30" s="42"/>
      <c r="AE30" s="41">
        <v>0</v>
      </c>
      <c r="AF30" s="42">
        <f>AE30/AE28</f>
        <v>0</v>
      </c>
      <c r="AG30" s="42"/>
      <c r="AH30" s="41">
        <v>0</v>
      </c>
      <c r="AI30" s="42">
        <f>AH30/AH28</f>
        <v>0</v>
      </c>
      <c r="AJ30" s="42"/>
      <c r="AK30" s="41">
        <v>0</v>
      </c>
      <c r="AL30" s="42">
        <f>AK30/AK28</f>
        <v>0</v>
      </c>
      <c r="AM30" s="42"/>
      <c r="AN30" s="41">
        <v>2</v>
      </c>
      <c r="AO30" s="42">
        <f>AN30/AN28</f>
        <v>8.771929824561403E-3</v>
      </c>
      <c r="AP30" s="42"/>
      <c r="AQ30" s="41">
        <v>0</v>
      </c>
      <c r="AR30" s="42">
        <f>AQ30/AQ28</f>
        <v>0</v>
      </c>
      <c r="AS30" s="42"/>
      <c r="AT30" s="41">
        <v>0</v>
      </c>
      <c r="AU30" s="42">
        <f>AT30/AT28</f>
        <v>0</v>
      </c>
      <c r="AV30" s="42"/>
      <c r="AW30" s="41">
        <v>0</v>
      </c>
      <c r="AX30" s="42">
        <f>AW30/AW28</f>
        <v>0</v>
      </c>
      <c r="AY30" s="42"/>
      <c r="AZ30" s="41">
        <v>0</v>
      </c>
      <c r="BA30" s="42">
        <f>AZ30/AZ28</f>
        <v>0</v>
      </c>
      <c r="BB30" s="42"/>
      <c r="BC30" s="41">
        <v>1</v>
      </c>
      <c r="BD30" s="42">
        <f>BC30/BC28</f>
        <v>3.1645569620253164E-3</v>
      </c>
      <c r="BE30" s="42"/>
      <c r="BF30" s="41">
        <v>1</v>
      </c>
      <c r="BG30" s="42">
        <f>BF30/BF28</f>
        <v>3.3222591362126247E-3</v>
      </c>
      <c r="BH30" s="42"/>
      <c r="BI30" s="41">
        <v>0</v>
      </c>
      <c r="BJ30" s="42">
        <f>BI30/BI28</f>
        <v>0</v>
      </c>
      <c r="BK30" s="42"/>
      <c r="BL30" s="41">
        <v>0</v>
      </c>
      <c r="BM30" s="42">
        <f>BL30/BL28</f>
        <v>0</v>
      </c>
      <c r="BN30" s="42"/>
      <c r="BO30" s="41">
        <v>1</v>
      </c>
      <c r="BP30" s="42">
        <f>BO30/BO28</f>
        <v>2.8653295128939827E-3</v>
      </c>
      <c r="BQ30" s="42"/>
      <c r="BR30" s="41">
        <v>0</v>
      </c>
      <c r="BS30" s="42">
        <f>BR30/BR28</f>
        <v>0</v>
      </c>
      <c r="BT30" s="42"/>
      <c r="BU30" s="41">
        <v>1</v>
      </c>
      <c r="BV30" s="42">
        <f>BU30/BU28</f>
        <v>3.1152647975077881E-3</v>
      </c>
      <c r="BW30" s="42"/>
      <c r="BX30" s="41">
        <v>0</v>
      </c>
      <c r="BY30" s="42">
        <f>BX30/BX28</f>
        <v>0</v>
      </c>
      <c r="BZ30" s="42"/>
      <c r="CA30" s="41">
        <v>0</v>
      </c>
      <c r="CB30" s="42">
        <f>CA30/CA28</f>
        <v>0</v>
      </c>
      <c r="CC30" s="42"/>
      <c r="CD30" s="41">
        <v>2</v>
      </c>
      <c r="CE30" s="42">
        <f>CD30/CD28</f>
        <v>5.0890585241730284E-3</v>
      </c>
      <c r="CF30" s="42"/>
      <c r="CG30" s="41">
        <v>0</v>
      </c>
      <c r="CH30" s="42">
        <f>CG30/CG28</f>
        <v>0</v>
      </c>
      <c r="CI30" s="42"/>
      <c r="CJ30" s="41">
        <v>2</v>
      </c>
      <c r="CK30" s="42">
        <f>CJ30/CJ28</f>
        <v>4.9140049140049139E-3</v>
      </c>
      <c r="CL30" s="42"/>
      <c r="CM30" s="41">
        <v>0</v>
      </c>
      <c r="CN30" s="42">
        <f>CM30/CM28</f>
        <v>0</v>
      </c>
      <c r="CO30" s="42"/>
      <c r="CP30" s="41">
        <v>1</v>
      </c>
      <c r="CQ30" s="42">
        <f>CP30/CP28</f>
        <v>2.6954177897574125E-3</v>
      </c>
      <c r="CR30" s="42"/>
      <c r="CS30" s="41">
        <v>1</v>
      </c>
      <c r="CT30" s="42">
        <f>CS30/CS28</f>
        <v>2.4691358024691358E-3</v>
      </c>
      <c r="CU30" s="42"/>
      <c r="CV30" s="41">
        <v>0</v>
      </c>
      <c r="CW30" s="42">
        <f>CV30/CV28</f>
        <v>0</v>
      </c>
      <c r="CX30" s="42"/>
    </row>
    <row r="31" spans="1:102" s="24" customFormat="1" ht="8.25" customHeight="1">
      <c r="A31" s="51"/>
      <c r="B31" s="51" t="s">
        <v>30</v>
      </c>
      <c r="C31" s="51"/>
      <c r="D31" s="41"/>
      <c r="E31" s="42">
        <f>D31/D28</f>
        <v>0</v>
      </c>
      <c r="F31" s="42"/>
      <c r="G31" s="41"/>
      <c r="H31" s="42">
        <f>G31/G28</f>
        <v>0</v>
      </c>
      <c r="I31" s="42"/>
      <c r="J31" s="41"/>
      <c r="K31" s="42">
        <f>J31/J28</f>
        <v>0</v>
      </c>
      <c r="L31" s="42"/>
      <c r="M31" s="41"/>
      <c r="N31" s="42">
        <f>M31/M28</f>
        <v>0</v>
      </c>
      <c r="O31" s="42"/>
      <c r="P31" s="41"/>
      <c r="Q31" s="42">
        <f>P31/P28</f>
        <v>0</v>
      </c>
      <c r="R31" s="42"/>
      <c r="S31" s="41"/>
      <c r="T31" s="42">
        <f>S31/S28</f>
        <v>0</v>
      </c>
      <c r="U31" s="42"/>
      <c r="V31" s="41">
        <v>12</v>
      </c>
      <c r="W31" s="42">
        <f>V31/V28</f>
        <v>0.04</v>
      </c>
      <c r="X31" s="42"/>
      <c r="Y31" s="41">
        <v>4</v>
      </c>
      <c r="Z31" s="42">
        <f>Y31/Y28</f>
        <v>1.556420233463035E-2</v>
      </c>
      <c r="AA31" s="42"/>
      <c r="AB31" s="41">
        <v>9</v>
      </c>
      <c r="AC31" s="42">
        <f>AB31/AB28</f>
        <v>3.7815126050420166E-2</v>
      </c>
      <c r="AD31" s="42"/>
      <c r="AE31" s="41">
        <v>3</v>
      </c>
      <c r="AF31" s="42">
        <f>AE31/AE28</f>
        <v>1.2931034482758621E-2</v>
      </c>
      <c r="AG31" s="42"/>
      <c r="AH31" s="41">
        <v>1</v>
      </c>
      <c r="AI31" s="42">
        <f>AH31/AH28</f>
        <v>4.1841004184100415E-3</v>
      </c>
      <c r="AJ31" s="42"/>
      <c r="AK31" s="41">
        <v>1</v>
      </c>
      <c r="AL31" s="42">
        <f>AK31/AK28</f>
        <v>4.3859649122807015E-3</v>
      </c>
      <c r="AM31" s="42"/>
      <c r="AN31" s="41">
        <v>3</v>
      </c>
      <c r="AO31" s="42">
        <f>AN31/AN28</f>
        <v>1.3157894736842105E-2</v>
      </c>
      <c r="AP31" s="42"/>
      <c r="AQ31" s="41">
        <v>3</v>
      </c>
      <c r="AR31" s="42">
        <f>AQ31/AQ28</f>
        <v>1.2195121951219513E-2</v>
      </c>
      <c r="AS31" s="42"/>
      <c r="AT31" s="41">
        <v>6</v>
      </c>
      <c r="AU31" s="42">
        <f>AT31/AT28</f>
        <v>2.1352313167259787E-2</v>
      </c>
      <c r="AV31" s="42"/>
      <c r="AW31" s="41">
        <v>2</v>
      </c>
      <c r="AX31" s="42">
        <f>AW31/AW28</f>
        <v>6.7567567567567571E-3</v>
      </c>
      <c r="AY31" s="42"/>
      <c r="AZ31" s="41">
        <v>3</v>
      </c>
      <c r="BA31" s="42">
        <f>AZ31/AZ28</f>
        <v>9.74025974025974E-3</v>
      </c>
      <c r="BB31" s="42"/>
      <c r="BC31" s="41">
        <v>4</v>
      </c>
      <c r="BD31" s="42">
        <f>BC31/BC28</f>
        <v>1.2658227848101266E-2</v>
      </c>
      <c r="BE31" s="42"/>
      <c r="BF31" s="41">
        <v>2</v>
      </c>
      <c r="BG31" s="42">
        <f>BF31/BF28</f>
        <v>6.6445182724252493E-3</v>
      </c>
      <c r="BH31" s="42"/>
      <c r="BI31" s="41">
        <v>3</v>
      </c>
      <c r="BJ31" s="42">
        <f>BI31/BI28</f>
        <v>8.3798882681564244E-3</v>
      </c>
      <c r="BK31" s="42"/>
      <c r="BL31" s="41">
        <v>6</v>
      </c>
      <c r="BM31" s="42">
        <f>BL31/BL28</f>
        <v>1.5957446808510637E-2</v>
      </c>
      <c r="BN31" s="42"/>
      <c r="BO31" s="41">
        <v>5</v>
      </c>
      <c r="BP31" s="42">
        <f>BO31/BO28</f>
        <v>1.4326647564469915E-2</v>
      </c>
      <c r="BQ31" s="42"/>
      <c r="BR31" s="41">
        <v>6</v>
      </c>
      <c r="BS31" s="42">
        <f>BR31/BR28</f>
        <v>1.7291066282420751E-2</v>
      </c>
      <c r="BT31" s="42"/>
      <c r="BU31" s="41">
        <v>7</v>
      </c>
      <c r="BV31" s="42">
        <f>BU31/BU28</f>
        <v>2.1806853582554516E-2</v>
      </c>
      <c r="BW31" s="42"/>
      <c r="BX31" s="41">
        <v>6</v>
      </c>
      <c r="BY31" s="42">
        <f>BX31/BX28</f>
        <v>1.8633540372670808E-2</v>
      </c>
      <c r="BZ31" s="42"/>
      <c r="CA31" s="41">
        <v>2</v>
      </c>
      <c r="CB31" s="42">
        <f>CA31/CA28</f>
        <v>5.681818181818182E-3</v>
      </c>
      <c r="CC31" s="42"/>
      <c r="CD31" s="41">
        <v>7</v>
      </c>
      <c r="CE31" s="42">
        <f>CD31/CD28</f>
        <v>1.7811704834605598E-2</v>
      </c>
      <c r="CF31" s="42"/>
      <c r="CG31" s="41">
        <v>13</v>
      </c>
      <c r="CH31" s="42">
        <f>CG31/CG28</f>
        <v>3.3419023136246784E-2</v>
      </c>
      <c r="CI31" s="42"/>
      <c r="CJ31" s="41">
        <v>7</v>
      </c>
      <c r="CK31" s="42">
        <f>CJ31/CJ28</f>
        <v>1.7199017199017199E-2</v>
      </c>
      <c r="CL31" s="42"/>
      <c r="CM31" s="41">
        <v>6</v>
      </c>
      <c r="CN31" s="42">
        <f>CM31/CM28</f>
        <v>1.834862385321101E-2</v>
      </c>
      <c r="CO31" s="42"/>
      <c r="CP31" s="41">
        <v>4</v>
      </c>
      <c r="CQ31" s="42">
        <f>CP31/CP28</f>
        <v>1.078167115902965E-2</v>
      </c>
      <c r="CR31" s="42"/>
      <c r="CS31" s="41">
        <v>7</v>
      </c>
      <c r="CT31" s="42">
        <f>CS31/CS28</f>
        <v>1.7283950617283949E-2</v>
      </c>
      <c r="CU31" s="42"/>
      <c r="CV31" s="41">
        <v>14</v>
      </c>
      <c r="CW31" s="42">
        <f>CV31/CV28</f>
        <v>4.2682926829268296E-2</v>
      </c>
      <c r="CX31" s="42"/>
    </row>
    <row r="32" spans="1:102" s="24" customFormat="1" ht="8.25" customHeight="1">
      <c r="A32" s="51"/>
      <c r="B32" s="51" t="s">
        <v>31</v>
      </c>
      <c r="C32" s="51"/>
      <c r="D32" s="41"/>
      <c r="E32" s="42">
        <f>D32/D28</f>
        <v>0</v>
      </c>
      <c r="F32" s="42"/>
      <c r="G32" s="41"/>
      <c r="H32" s="42">
        <f>G32/G28</f>
        <v>0</v>
      </c>
      <c r="I32" s="42"/>
      <c r="J32" s="41"/>
      <c r="K32" s="42">
        <f>J32/J28</f>
        <v>0</v>
      </c>
      <c r="L32" s="42"/>
      <c r="M32" s="41"/>
      <c r="N32" s="42">
        <f>M32/M28</f>
        <v>0</v>
      </c>
      <c r="O32" s="42"/>
      <c r="P32" s="41"/>
      <c r="Q32" s="42">
        <f>P32/P28</f>
        <v>0</v>
      </c>
      <c r="R32" s="42"/>
      <c r="S32" s="41"/>
      <c r="T32" s="42">
        <f>S32/S28</f>
        <v>0</v>
      </c>
      <c r="U32" s="42"/>
      <c r="V32" s="41">
        <v>2</v>
      </c>
      <c r="W32" s="42">
        <f>V32/V28</f>
        <v>6.6666666666666671E-3</v>
      </c>
      <c r="X32" s="42"/>
      <c r="Y32" s="41">
        <v>3</v>
      </c>
      <c r="Z32" s="42">
        <f>Y32/Y28</f>
        <v>1.1673151750972763E-2</v>
      </c>
      <c r="AA32" s="42"/>
      <c r="AB32" s="41">
        <v>1</v>
      </c>
      <c r="AC32" s="42">
        <f>AB32/AB28</f>
        <v>4.2016806722689074E-3</v>
      </c>
      <c r="AD32" s="42"/>
      <c r="AE32" s="41">
        <v>1</v>
      </c>
      <c r="AF32" s="42">
        <f>AE32/AE28</f>
        <v>4.3103448275862068E-3</v>
      </c>
      <c r="AG32" s="42"/>
      <c r="AH32" s="41">
        <v>2</v>
      </c>
      <c r="AI32" s="42">
        <f>AH32/AH28</f>
        <v>8.368200836820083E-3</v>
      </c>
      <c r="AJ32" s="42"/>
      <c r="AK32" s="41">
        <v>4</v>
      </c>
      <c r="AL32" s="42">
        <f>AK32/AK28</f>
        <v>1.7543859649122806E-2</v>
      </c>
      <c r="AM32" s="42"/>
      <c r="AN32" s="41">
        <v>3</v>
      </c>
      <c r="AO32" s="42">
        <f>AN32/AN28</f>
        <v>1.3157894736842105E-2</v>
      </c>
      <c r="AP32" s="42"/>
      <c r="AQ32" s="41">
        <v>2</v>
      </c>
      <c r="AR32" s="42">
        <f>AQ32/AQ28</f>
        <v>8.130081300813009E-3</v>
      </c>
      <c r="AS32" s="42"/>
      <c r="AT32" s="41">
        <v>5</v>
      </c>
      <c r="AU32" s="42">
        <f>AT32/AT28</f>
        <v>1.7793594306049824E-2</v>
      </c>
      <c r="AV32" s="42"/>
      <c r="AW32" s="41">
        <v>5</v>
      </c>
      <c r="AX32" s="42">
        <f>AW32/AW28</f>
        <v>1.6891891891891893E-2</v>
      </c>
      <c r="AY32" s="42"/>
      <c r="AZ32" s="41">
        <v>3</v>
      </c>
      <c r="BA32" s="42">
        <f>AZ32/AZ28</f>
        <v>9.74025974025974E-3</v>
      </c>
      <c r="BB32" s="42"/>
      <c r="BC32" s="41">
        <v>3</v>
      </c>
      <c r="BD32" s="42">
        <f>BC32/BC28</f>
        <v>9.4936708860759497E-3</v>
      </c>
      <c r="BE32" s="42"/>
      <c r="BF32" s="41">
        <v>3</v>
      </c>
      <c r="BG32" s="42">
        <f>BF32/BF28</f>
        <v>9.9667774086378731E-3</v>
      </c>
      <c r="BH32" s="42"/>
      <c r="BI32" s="41">
        <v>10</v>
      </c>
      <c r="BJ32" s="42">
        <f>BI32/BI28</f>
        <v>2.7932960893854747E-2</v>
      </c>
      <c r="BK32" s="42"/>
      <c r="BL32" s="41">
        <v>1</v>
      </c>
      <c r="BM32" s="42">
        <f>BL32/BL28</f>
        <v>2.6595744680851063E-3</v>
      </c>
      <c r="BN32" s="42"/>
      <c r="BO32" s="41">
        <v>4</v>
      </c>
      <c r="BP32" s="42">
        <f>BO32/BO28</f>
        <v>1.1461318051575931E-2</v>
      </c>
      <c r="BQ32" s="42"/>
      <c r="BR32" s="41">
        <v>5</v>
      </c>
      <c r="BS32" s="42">
        <f>BR32/BR28</f>
        <v>1.4409221902017291E-2</v>
      </c>
      <c r="BT32" s="42"/>
      <c r="BU32" s="41">
        <v>9</v>
      </c>
      <c r="BV32" s="42">
        <f>BU32/BU28</f>
        <v>2.8037383177570093E-2</v>
      </c>
      <c r="BW32" s="42"/>
      <c r="BX32" s="41">
        <v>4</v>
      </c>
      <c r="BY32" s="42">
        <f>BX32/BX28</f>
        <v>1.2422360248447204E-2</v>
      </c>
      <c r="BZ32" s="42"/>
      <c r="CA32" s="41">
        <v>6</v>
      </c>
      <c r="CB32" s="42">
        <f>CA32/CA28</f>
        <v>1.7045454545454544E-2</v>
      </c>
      <c r="CC32" s="42"/>
      <c r="CD32" s="41">
        <v>14</v>
      </c>
      <c r="CE32" s="42">
        <f>CD32/CD28</f>
        <v>3.5623409669211195E-2</v>
      </c>
      <c r="CF32" s="42"/>
      <c r="CG32" s="41">
        <v>9</v>
      </c>
      <c r="CH32" s="42">
        <f>CG32/CG28</f>
        <v>2.313624678663239E-2</v>
      </c>
      <c r="CI32" s="42"/>
      <c r="CJ32" s="41">
        <v>9</v>
      </c>
      <c r="CK32" s="42">
        <f>CJ32/CJ28</f>
        <v>2.2113022113022112E-2</v>
      </c>
      <c r="CL32" s="42"/>
      <c r="CM32" s="41">
        <v>8</v>
      </c>
      <c r="CN32" s="42">
        <f>CM32/CM28</f>
        <v>2.4464831804281346E-2</v>
      </c>
      <c r="CO32" s="42"/>
      <c r="CP32" s="41">
        <v>11</v>
      </c>
      <c r="CQ32" s="42">
        <f>CP32/CP28</f>
        <v>2.9649595687331536E-2</v>
      </c>
      <c r="CR32" s="42"/>
      <c r="CS32" s="41">
        <v>12</v>
      </c>
      <c r="CT32" s="42">
        <f>CS32/CS28</f>
        <v>2.9629629629629631E-2</v>
      </c>
      <c r="CU32" s="42"/>
      <c r="CV32" s="41">
        <v>4</v>
      </c>
      <c r="CW32" s="42">
        <f>CV32/CV28</f>
        <v>1.2195121951219513E-2</v>
      </c>
      <c r="CX32" s="42"/>
    </row>
    <row r="33" spans="1:102" s="24" customFormat="1" ht="8.25" customHeight="1">
      <c r="A33" s="51"/>
      <c r="B33" s="51" t="s">
        <v>33</v>
      </c>
      <c r="C33" s="51"/>
      <c r="D33" s="41"/>
      <c r="E33" s="42"/>
      <c r="F33" s="42"/>
      <c r="G33" s="41"/>
      <c r="H33" s="42"/>
      <c r="I33" s="42"/>
      <c r="J33" s="41"/>
      <c r="K33" s="42"/>
      <c r="L33" s="42"/>
      <c r="M33" s="41"/>
      <c r="N33" s="42"/>
      <c r="O33" s="42"/>
      <c r="P33" s="41"/>
      <c r="Q33" s="42"/>
      <c r="R33" s="42"/>
      <c r="S33" s="41"/>
      <c r="T33" s="42"/>
      <c r="U33" s="42"/>
      <c r="V33" s="41"/>
      <c r="W33" s="42"/>
      <c r="X33" s="42"/>
      <c r="Y33" s="41"/>
      <c r="Z33" s="42"/>
      <c r="AA33" s="42"/>
      <c r="AB33" s="41"/>
      <c r="AC33" s="42"/>
      <c r="AD33" s="42"/>
      <c r="AE33" s="41"/>
      <c r="AF33" s="42"/>
      <c r="AG33" s="42"/>
      <c r="AH33" s="41"/>
      <c r="AI33" s="42"/>
      <c r="AJ33" s="42"/>
      <c r="AK33" s="41"/>
      <c r="AL33" s="42"/>
      <c r="AM33" s="42"/>
      <c r="AN33" s="41"/>
      <c r="AO33" s="42"/>
      <c r="AP33" s="42"/>
      <c r="AQ33" s="41"/>
      <c r="AR33" s="42"/>
      <c r="AS33" s="42"/>
      <c r="AT33" s="41"/>
      <c r="AU33" s="42"/>
      <c r="AV33" s="42"/>
      <c r="AW33" s="41"/>
      <c r="AX33" s="42"/>
      <c r="AY33" s="42"/>
      <c r="AZ33" s="41"/>
      <c r="BA33" s="42"/>
      <c r="BB33" s="42"/>
      <c r="BC33" s="41"/>
      <c r="BD33" s="42"/>
      <c r="BE33" s="42"/>
      <c r="BF33" s="41">
        <v>0</v>
      </c>
      <c r="BG33" s="42">
        <f>BF33/BF28</f>
        <v>0</v>
      </c>
      <c r="BH33" s="42"/>
      <c r="BI33" s="41">
        <v>0</v>
      </c>
      <c r="BJ33" s="42">
        <f>BI33/BI28</f>
        <v>0</v>
      </c>
      <c r="BK33" s="42"/>
      <c r="BL33" s="41">
        <v>0</v>
      </c>
      <c r="BM33" s="42">
        <f>BL33/BL28</f>
        <v>0</v>
      </c>
      <c r="BN33" s="42"/>
      <c r="BO33" s="41">
        <v>0</v>
      </c>
      <c r="BP33" s="42">
        <f>BO33/BO28</f>
        <v>0</v>
      </c>
      <c r="BQ33" s="42"/>
      <c r="BR33" s="41">
        <v>0</v>
      </c>
      <c r="BS33" s="42">
        <f>BR33/BR28</f>
        <v>0</v>
      </c>
      <c r="BT33" s="42"/>
      <c r="BU33" s="41">
        <v>0</v>
      </c>
      <c r="BV33" s="42">
        <f>BU33/BU28</f>
        <v>0</v>
      </c>
      <c r="BW33" s="42"/>
      <c r="BX33" s="41">
        <v>0</v>
      </c>
      <c r="BY33" s="42">
        <f>BX33/BX28</f>
        <v>0</v>
      </c>
      <c r="BZ33" s="42"/>
      <c r="CA33" s="41">
        <v>0</v>
      </c>
      <c r="CB33" s="42">
        <f>CA33/CA28</f>
        <v>0</v>
      </c>
      <c r="CC33" s="42"/>
      <c r="CD33" s="41">
        <v>0</v>
      </c>
      <c r="CE33" s="42">
        <f>CD33/CD28</f>
        <v>0</v>
      </c>
      <c r="CF33" s="42"/>
      <c r="CG33" s="41">
        <v>0</v>
      </c>
      <c r="CH33" s="42">
        <f>CG33/CG28</f>
        <v>0</v>
      </c>
      <c r="CI33" s="42"/>
      <c r="CJ33" s="41">
        <v>0</v>
      </c>
      <c r="CK33" s="42">
        <f>CJ33/CJ28</f>
        <v>0</v>
      </c>
      <c r="CL33" s="42"/>
      <c r="CM33" s="41">
        <v>0</v>
      </c>
      <c r="CN33" s="42">
        <f>CM33/CM28</f>
        <v>0</v>
      </c>
      <c r="CO33" s="42"/>
      <c r="CP33" s="41">
        <v>0</v>
      </c>
      <c r="CQ33" s="42">
        <f>CP33/CP28</f>
        <v>0</v>
      </c>
      <c r="CR33" s="42"/>
      <c r="CS33" s="41">
        <v>0</v>
      </c>
      <c r="CT33" s="42">
        <f>CS33/CS28</f>
        <v>0</v>
      </c>
      <c r="CU33" s="42"/>
      <c r="CV33" s="41">
        <v>0</v>
      </c>
      <c r="CW33" s="42">
        <f>CV33/CV28</f>
        <v>0</v>
      </c>
      <c r="CX33" s="42"/>
    </row>
    <row r="34" spans="1:102" s="24" customFormat="1" ht="8.25" customHeight="1">
      <c r="A34" s="51"/>
      <c r="B34" s="51" t="s">
        <v>34</v>
      </c>
      <c r="C34" s="51"/>
      <c r="D34" s="41"/>
      <c r="E34" s="42"/>
      <c r="F34" s="42"/>
      <c r="G34" s="41"/>
      <c r="H34" s="42"/>
      <c r="I34" s="42"/>
      <c r="J34" s="41"/>
      <c r="K34" s="42"/>
      <c r="L34" s="42"/>
      <c r="M34" s="41"/>
      <c r="N34" s="42"/>
      <c r="O34" s="42"/>
      <c r="P34" s="41"/>
      <c r="Q34" s="42"/>
      <c r="R34" s="42"/>
      <c r="S34" s="41"/>
      <c r="T34" s="42"/>
      <c r="U34" s="42"/>
      <c r="V34" s="41"/>
      <c r="W34" s="42"/>
      <c r="X34" s="42"/>
      <c r="Y34" s="41"/>
      <c r="Z34" s="42"/>
      <c r="AA34" s="42"/>
      <c r="AB34" s="41"/>
      <c r="AC34" s="42"/>
      <c r="AD34" s="42"/>
      <c r="AE34" s="41"/>
      <c r="AF34" s="42"/>
      <c r="AG34" s="42"/>
      <c r="AH34" s="41"/>
      <c r="AI34" s="42"/>
      <c r="AJ34" s="42"/>
      <c r="AK34" s="41"/>
      <c r="AL34" s="42"/>
      <c r="AM34" s="42"/>
      <c r="AN34" s="41"/>
      <c r="AO34" s="42"/>
      <c r="AP34" s="42"/>
      <c r="AQ34" s="41"/>
      <c r="AR34" s="42"/>
      <c r="AS34" s="42"/>
      <c r="AT34" s="41"/>
      <c r="AU34" s="42"/>
      <c r="AV34" s="42"/>
      <c r="AW34" s="41"/>
      <c r="AX34" s="42"/>
      <c r="AY34" s="42"/>
      <c r="AZ34" s="41"/>
      <c r="BA34" s="42"/>
      <c r="BB34" s="42"/>
      <c r="BC34" s="41"/>
      <c r="BD34" s="42"/>
      <c r="BE34" s="42"/>
      <c r="BF34" s="41">
        <v>0</v>
      </c>
      <c r="BG34" s="42">
        <f>BF34/BF28</f>
        <v>0</v>
      </c>
      <c r="BH34" s="42"/>
      <c r="BI34" s="41">
        <v>0</v>
      </c>
      <c r="BJ34" s="42">
        <f>BI34/BI28</f>
        <v>0</v>
      </c>
      <c r="BK34" s="42"/>
      <c r="BL34" s="41">
        <v>3</v>
      </c>
      <c r="BM34" s="42">
        <f>BL34/BL28</f>
        <v>7.9787234042553185E-3</v>
      </c>
      <c r="BN34" s="42"/>
      <c r="BO34" s="41">
        <v>1</v>
      </c>
      <c r="BP34" s="42">
        <f>BO34/BO28</f>
        <v>2.8653295128939827E-3</v>
      </c>
      <c r="BQ34" s="42"/>
      <c r="BR34" s="41">
        <v>0</v>
      </c>
      <c r="BS34" s="42">
        <f>BR34/BR28</f>
        <v>0</v>
      </c>
      <c r="BT34" s="42"/>
      <c r="BU34" s="41">
        <v>3</v>
      </c>
      <c r="BV34" s="42">
        <f>BU34/BU28</f>
        <v>9.3457943925233638E-3</v>
      </c>
      <c r="BW34" s="42"/>
      <c r="BX34" s="41">
        <v>3</v>
      </c>
      <c r="BY34" s="42">
        <f>BX34/BX28</f>
        <v>9.316770186335404E-3</v>
      </c>
      <c r="BZ34" s="42"/>
      <c r="CA34" s="41">
        <v>0</v>
      </c>
      <c r="CB34" s="42">
        <f>CA34/CA28</f>
        <v>0</v>
      </c>
      <c r="CC34" s="42"/>
      <c r="CD34" s="41">
        <v>1</v>
      </c>
      <c r="CE34" s="42">
        <f>CD34/CD28</f>
        <v>2.5445292620865142E-3</v>
      </c>
      <c r="CF34" s="42"/>
      <c r="CG34" s="41">
        <v>2</v>
      </c>
      <c r="CH34" s="42">
        <f>CG34/CG28</f>
        <v>5.1413881748071976E-3</v>
      </c>
      <c r="CI34" s="42"/>
      <c r="CJ34" s="41">
        <v>2</v>
      </c>
      <c r="CK34" s="42">
        <f>CJ34/CJ28</f>
        <v>4.9140049140049139E-3</v>
      </c>
      <c r="CL34" s="42"/>
      <c r="CM34" s="41">
        <v>1</v>
      </c>
      <c r="CN34" s="42">
        <f>CM34/CM28</f>
        <v>3.0581039755351682E-3</v>
      </c>
      <c r="CO34" s="42"/>
      <c r="CP34" s="41">
        <v>3</v>
      </c>
      <c r="CQ34" s="42">
        <f>CP34/CP28</f>
        <v>8.0862533692722376E-3</v>
      </c>
      <c r="CR34" s="42"/>
      <c r="CS34" s="41">
        <v>6</v>
      </c>
      <c r="CT34" s="42">
        <f>CS34/CS28</f>
        <v>1.4814814814814815E-2</v>
      </c>
      <c r="CU34" s="42"/>
      <c r="CV34" s="41">
        <v>7</v>
      </c>
      <c r="CW34" s="42">
        <f>CV34/CV28</f>
        <v>2.1341463414634148E-2</v>
      </c>
      <c r="CX34" s="42"/>
    </row>
    <row r="35" spans="1:102" s="55" customFormat="1" ht="8.25" customHeight="1">
      <c r="A35" s="52"/>
      <c r="B35" s="52"/>
      <c r="C35" s="52" t="s">
        <v>93</v>
      </c>
      <c r="D35" s="53">
        <v>15</v>
      </c>
      <c r="E35" s="54">
        <f>D35/D28</f>
        <v>5.3956834532374098E-2</v>
      </c>
      <c r="F35" s="54"/>
      <c r="G35" s="53">
        <v>19</v>
      </c>
      <c r="H35" s="54">
        <f>G35/G28</f>
        <v>5.9006211180124224E-2</v>
      </c>
      <c r="I35" s="54"/>
      <c r="J35" s="53">
        <v>30</v>
      </c>
      <c r="K35" s="54">
        <f>J35/J28</f>
        <v>9.7719869706840393E-2</v>
      </c>
      <c r="L35" s="54"/>
      <c r="M35" s="53">
        <v>36</v>
      </c>
      <c r="N35" s="54">
        <f>M35/M28</f>
        <v>0.11320754716981132</v>
      </c>
      <c r="O35" s="54"/>
      <c r="P35" s="53">
        <f>16+14</f>
        <v>30</v>
      </c>
      <c r="Q35" s="54">
        <f>P35/P28</f>
        <v>0.10452961672473868</v>
      </c>
      <c r="R35" s="54"/>
      <c r="S35" s="53">
        <v>14</v>
      </c>
      <c r="T35" s="54">
        <f>S35/S28</f>
        <v>5.4901960784313725E-2</v>
      </c>
      <c r="U35" s="54"/>
      <c r="V35" s="53">
        <f>SUM(V29:V33)</f>
        <v>22</v>
      </c>
      <c r="W35" s="54">
        <f>V35/V28</f>
        <v>7.3333333333333334E-2</v>
      </c>
      <c r="X35" s="54"/>
      <c r="Y35" s="53">
        <f>SUM(Y29:Y33)</f>
        <v>12</v>
      </c>
      <c r="Z35" s="54">
        <f>Y35/Y28</f>
        <v>4.6692607003891051E-2</v>
      </c>
      <c r="AA35" s="54"/>
      <c r="AB35" s="53">
        <f>SUM(AB29:AB33)</f>
        <v>16</v>
      </c>
      <c r="AC35" s="54">
        <f>AB35/AB28</f>
        <v>6.7226890756302518E-2</v>
      </c>
      <c r="AD35" s="54"/>
      <c r="AE35" s="53">
        <f>SUM(AE29:AE33)</f>
        <v>13</v>
      </c>
      <c r="AF35" s="54">
        <f>AE35/AE28</f>
        <v>5.6034482758620691E-2</v>
      </c>
      <c r="AG35" s="54"/>
      <c r="AH35" s="53">
        <f>SUM(AH29:AH33)</f>
        <v>10</v>
      </c>
      <c r="AI35" s="54">
        <f>AH35/AH28</f>
        <v>4.1841004184100417E-2</v>
      </c>
      <c r="AJ35" s="54"/>
      <c r="AK35" s="53">
        <f>SUM(AK29:AK33)</f>
        <v>10</v>
      </c>
      <c r="AL35" s="54">
        <f>AK35/AK28</f>
        <v>4.3859649122807015E-2</v>
      </c>
      <c r="AM35" s="54"/>
      <c r="AN35" s="53">
        <f>SUM(AN29:AN33)</f>
        <v>12</v>
      </c>
      <c r="AO35" s="54">
        <f>AN35/AN28</f>
        <v>5.2631578947368418E-2</v>
      </c>
      <c r="AP35" s="54"/>
      <c r="AQ35" s="53">
        <f>SUM(AQ29:AQ33)</f>
        <v>9</v>
      </c>
      <c r="AR35" s="54">
        <f>AQ35/AQ28</f>
        <v>3.6585365853658534E-2</v>
      </c>
      <c r="AS35" s="54"/>
      <c r="AT35" s="53">
        <f>SUM(AT29:AT33)</f>
        <v>15</v>
      </c>
      <c r="AU35" s="54">
        <f>AT35/AT28</f>
        <v>5.3380782918149468E-2</v>
      </c>
      <c r="AV35" s="54"/>
      <c r="AW35" s="53">
        <f>SUM(AW29:AW33)</f>
        <v>13</v>
      </c>
      <c r="AX35" s="54">
        <f>AW35/AW28</f>
        <v>4.3918918918918921E-2</v>
      </c>
      <c r="AY35" s="54"/>
      <c r="AZ35" s="53">
        <f>SUM(AZ29:AZ33)</f>
        <v>14</v>
      </c>
      <c r="BA35" s="54">
        <f>AZ35/AZ28</f>
        <v>4.5454545454545456E-2</v>
      </c>
      <c r="BB35" s="54"/>
      <c r="BC35" s="53">
        <f>SUM(BC29:BC33)</f>
        <v>13</v>
      </c>
      <c r="BD35" s="54">
        <f>BC35/BC28</f>
        <v>4.1139240506329111E-2</v>
      </c>
      <c r="BE35" s="54"/>
      <c r="BF35" s="53">
        <f>SUM(BF29:BF34)</f>
        <v>15</v>
      </c>
      <c r="BG35" s="54">
        <f>BF35/BF28</f>
        <v>4.9833887043189369E-2</v>
      </c>
      <c r="BH35" s="54"/>
      <c r="BI35" s="53">
        <f>SUM(BI29:BI34)</f>
        <v>19</v>
      </c>
      <c r="BJ35" s="54">
        <f>BI35/BI28</f>
        <v>5.3072625698324022E-2</v>
      </c>
      <c r="BK35" s="54"/>
      <c r="BL35" s="53">
        <f>SUM(BL29:BL34)</f>
        <v>19</v>
      </c>
      <c r="BM35" s="54">
        <f>BL35/BL28</f>
        <v>5.0531914893617018E-2</v>
      </c>
      <c r="BN35" s="54"/>
      <c r="BO35" s="53">
        <f>SUM(BO29:BO34)</f>
        <v>21</v>
      </c>
      <c r="BP35" s="54">
        <f>BO35/BO28</f>
        <v>6.0171919770773637E-2</v>
      </c>
      <c r="BQ35" s="54"/>
      <c r="BR35" s="53">
        <f>SUM(BR29:BR34)</f>
        <v>22</v>
      </c>
      <c r="BS35" s="54">
        <f>BR35/BR28</f>
        <v>6.3400576368876083E-2</v>
      </c>
      <c r="BT35" s="54"/>
      <c r="BU35" s="53">
        <f>SUM(BU29:BU34)</f>
        <v>27</v>
      </c>
      <c r="BV35" s="54">
        <f>BU35/BU28</f>
        <v>8.4112149532710276E-2</v>
      </c>
      <c r="BW35" s="54"/>
      <c r="BX35" s="53">
        <f>SUM(BX29:BX34)</f>
        <v>19</v>
      </c>
      <c r="BY35" s="54">
        <f>BX35/BX28</f>
        <v>5.9006211180124224E-2</v>
      </c>
      <c r="BZ35" s="54"/>
      <c r="CA35" s="53">
        <f>SUM(CA29:CA34)</f>
        <v>16</v>
      </c>
      <c r="CB35" s="54">
        <f>CA35/CA28</f>
        <v>4.5454545454545456E-2</v>
      </c>
      <c r="CC35" s="54"/>
      <c r="CD35" s="53">
        <f>SUM(CD29:CD34)</f>
        <v>37</v>
      </c>
      <c r="CE35" s="54">
        <f>CD35/CD28</f>
        <v>9.4147582697201013E-2</v>
      </c>
      <c r="CF35" s="54"/>
      <c r="CG35" s="53">
        <f>SUM(CG29:CG34)</f>
        <v>30</v>
      </c>
      <c r="CH35" s="54">
        <f>CG35/CG28</f>
        <v>7.7120822622107968E-2</v>
      </c>
      <c r="CI35" s="54"/>
      <c r="CJ35" s="53">
        <f>SUM(CJ29:CJ34)</f>
        <v>27</v>
      </c>
      <c r="CK35" s="54">
        <f>CJ35/CJ28</f>
        <v>6.6339066339066333E-2</v>
      </c>
      <c r="CL35" s="54"/>
      <c r="CM35" s="53">
        <f>SUM(CM29:CM34)</f>
        <v>28</v>
      </c>
      <c r="CN35" s="54">
        <f>CM35/CM28</f>
        <v>8.5626911314984705E-2</v>
      </c>
      <c r="CO35" s="54"/>
      <c r="CP35" s="53">
        <f>SUM(CP29:CP34)</f>
        <v>26</v>
      </c>
      <c r="CQ35" s="54">
        <f>CP35/CP28</f>
        <v>7.0080862533692723E-2</v>
      </c>
      <c r="CR35" s="54"/>
      <c r="CS35" s="53">
        <f>SUM(CS29:CS34)</f>
        <v>35</v>
      </c>
      <c r="CT35" s="54">
        <f>CS35/CS28</f>
        <v>8.6419753086419748E-2</v>
      </c>
      <c r="CU35" s="54"/>
      <c r="CV35" s="53">
        <f>SUM(CV29:CV34)</f>
        <v>33</v>
      </c>
      <c r="CW35" s="54">
        <f>CV35/CV28</f>
        <v>0.10060975609756098</v>
      </c>
      <c r="CX35" s="54"/>
    </row>
    <row r="36" spans="1:102" s="24" customFormat="1" ht="8.25" customHeight="1">
      <c r="A36" s="51"/>
      <c r="B36" s="51" t="s">
        <v>19</v>
      </c>
      <c r="C36" s="51"/>
      <c r="D36" s="41">
        <v>263</v>
      </c>
      <c r="E36" s="42">
        <f>D36/D28</f>
        <v>0.9460431654676259</v>
      </c>
      <c r="F36" s="42"/>
      <c r="G36" s="41">
        <v>303</v>
      </c>
      <c r="H36" s="42">
        <f>G36/G28</f>
        <v>0.94099378881987583</v>
      </c>
      <c r="I36" s="42"/>
      <c r="J36" s="41">
        <v>277</v>
      </c>
      <c r="K36" s="42">
        <f>J36/J28</f>
        <v>0.90228013029315957</v>
      </c>
      <c r="L36" s="42"/>
      <c r="M36" s="41">
        <v>282</v>
      </c>
      <c r="N36" s="42">
        <f>M36/M28</f>
        <v>0.8867924528301887</v>
      </c>
      <c r="O36" s="42"/>
      <c r="P36" s="41">
        <v>257</v>
      </c>
      <c r="Q36" s="42">
        <f>P36/P28</f>
        <v>0.89547038327526129</v>
      </c>
      <c r="R36" s="42"/>
      <c r="S36" s="41">
        <v>241</v>
      </c>
      <c r="T36" s="42">
        <f>S36/S28</f>
        <v>0.94509803921568625</v>
      </c>
      <c r="U36" s="42"/>
      <c r="V36" s="41">
        <f>V28-V35-V37</f>
        <v>141</v>
      </c>
      <c r="W36" s="42">
        <f>V36/V28</f>
        <v>0.47</v>
      </c>
      <c r="X36" s="42"/>
      <c r="Y36" s="41">
        <f>Y28-Y35-Y37</f>
        <v>126</v>
      </c>
      <c r="Z36" s="42">
        <f>Y36/Y28</f>
        <v>0.49027237354085601</v>
      </c>
      <c r="AA36" s="42"/>
      <c r="AB36" s="41">
        <f>AB28-AB35-AB37</f>
        <v>113</v>
      </c>
      <c r="AC36" s="42">
        <f>AB36/AB28</f>
        <v>0.47478991596638653</v>
      </c>
      <c r="AD36" s="42"/>
      <c r="AE36" s="41">
        <f>AE28-AE35-AE37</f>
        <v>113</v>
      </c>
      <c r="AF36" s="42">
        <f>AE36/AE28</f>
        <v>0.48706896551724138</v>
      </c>
      <c r="AG36" s="42"/>
      <c r="AH36" s="41">
        <f>AH28-AH35-AH37</f>
        <v>101</v>
      </c>
      <c r="AI36" s="42">
        <f>AH36/AH28</f>
        <v>0.42259414225941422</v>
      </c>
      <c r="AJ36" s="42"/>
      <c r="AK36" s="41">
        <f>AK28-AK35-AK37</f>
        <v>109</v>
      </c>
      <c r="AL36" s="42">
        <f>AK36/AK28</f>
        <v>0.47807017543859648</v>
      </c>
      <c r="AM36" s="42"/>
      <c r="AN36" s="41">
        <f>AN28-AN35-AN37</f>
        <v>96</v>
      </c>
      <c r="AO36" s="42">
        <f>AN36/AN28</f>
        <v>0.42105263157894735</v>
      </c>
      <c r="AP36" s="42"/>
      <c r="AQ36" s="41">
        <f>AQ28-AQ35-AQ37</f>
        <v>112</v>
      </c>
      <c r="AR36" s="42">
        <f>AQ36/AQ28</f>
        <v>0.45528455284552843</v>
      </c>
      <c r="AS36" s="42"/>
      <c r="AT36" s="41">
        <f>AT28-AT35-AT37</f>
        <v>123</v>
      </c>
      <c r="AU36" s="42">
        <f>AT36/AT28</f>
        <v>0.4377224199288256</v>
      </c>
      <c r="AV36" s="42"/>
      <c r="AW36" s="41">
        <f>AW28-AW35-AW37</f>
        <v>110</v>
      </c>
      <c r="AX36" s="42">
        <f>AW36/AW28</f>
        <v>0.3716216216216216</v>
      </c>
      <c r="AY36" s="42"/>
      <c r="AZ36" s="41">
        <f>AZ28-AZ35-AZ37</f>
        <v>145</v>
      </c>
      <c r="BA36" s="42">
        <f>AZ36/AZ28</f>
        <v>0.4707792207792208</v>
      </c>
      <c r="BB36" s="42"/>
      <c r="BC36" s="41">
        <f>BC28-BC35-BC37</f>
        <v>137</v>
      </c>
      <c r="BD36" s="42">
        <f>BC36/BC28</f>
        <v>0.43354430379746833</v>
      </c>
      <c r="BE36" s="42"/>
      <c r="BF36" s="41">
        <f>BF28-BF35-BF37-BF38</f>
        <v>119</v>
      </c>
      <c r="BG36" s="42">
        <f>BF36/BF28</f>
        <v>0.39534883720930231</v>
      </c>
      <c r="BH36" s="42"/>
      <c r="BI36" s="41">
        <f>BI28-BI35-BI37-BI38</f>
        <v>132</v>
      </c>
      <c r="BJ36" s="42">
        <f>BI36/BI28</f>
        <v>0.36871508379888268</v>
      </c>
      <c r="BK36" s="42"/>
      <c r="BL36" s="41">
        <f>BL28-BL35-BL37-BL38</f>
        <v>165</v>
      </c>
      <c r="BM36" s="42">
        <f>BL36/BL28</f>
        <v>0.43882978723404253</v>
      </c>
      <c r="BN36" s="42"/>
      <c r="BO36" s="41">
        <f>BO28-BO35-BO37-BO38</f>
        <v>145</v>
      </c>
      <c r="BP36" s="42">
        <f>BO36/BO28</f>
        <v>0.41547277936962751</v>
      </c>
      <c r="BQ36" s="42"/>
      <c r="BR36" s="41">
        <f>BR28-BR35-BR37-BR38</f>
        <v>125</v>
      </c>
      <c r="BS36" s="42">
        <f>BR36/BR28</f>
        <v>0.36023054755043227</v>
      </c>
      <c r="BT36" s="42"/>
      <c r="BU36" s="41">
        <f>BU28-BU35-BU37-BU38</f>
        <v>119</v>
      </c>
      <c r="BV36" s="42">
        <f>BU36/BU28</f>
        <v>0.37071651090342678</v>
      </c>
      <c r="BW36" s="42"/>
      <c r="BX36" s="41">
        <v>119</v>
      </c>
      <c r="BY36" s="42">
        <f>BX36/BX28</f>
        <v>0.36956521739130432</v>
      </c>
      <c r="BZ36" s="42"/>
      <c r="CA36" s="41">
        <v>140</v>
      </c>
      <c r="CB36" s="42">
        <f>CA36/CA28</f>
        <v>0.39772727272727271</v>
      </c>
      <c r="CC36" s="42"/>
      <c r="CD36" s="41">
        <v>149</v>
      </c>
      <c r="CE36" s="42">
        <f>CD36/CD28</f>
        <v>0.37913486005089059</v>
      </c>
      <c r="CF36" s="42"/>
      <c r="CG36" s="41">
        <v>136</v>
      </c>
      <c r="CH36" s="42">
        <f>CG36/CG28</f>
        <v>0.34961439588688947</v>
      </c>
      <c r="CI36" s="42"/>
      <c r="CJ36" s="41">
        <v>136</v>
      </c>
      <c r="CK36" s="42">
        <f>CJ36/CJ28</f>
        <v>0.33415233415233414</v>
      </c>
      <c r="CL36" s="42"/>
      <c r="CM36" s="41">
        <v>101</v>
      </c>
      <c r="CN36" s="42">
        <f>CM36/CM28</f>
        <v>0.30886850152905199</v>
      </c>
      <c r="CO36" s="42"/>
      <c r="CP36" s="41">
        <v>123</v>
      </c>
      <c r="CQ36" s="42">
        <f>CP36/CP28</f>
        <v>0.33153638814016173</v>
      </c>
      <c r="CR36" s="42"/>
      <c r="CS36" s="41">
        <v>127</v>
      </c>
      <c r="CT36" s="42">
        <f>CS36/CS28</f>
        <v>0.31358024691358027</v>
      </c>
      <c r="CU36" s="42"/>
      <c r="CV36" s="41">
        <v>116</v>
      </c>
      <c r="CW36" s="42">
        <f>CV36/CV28</f>
        <v>0.35365853658536583</v>
      </c>
      <c r="CX36" s="42"/>
    </row>
    <row r="37" spans="1:102" s="24" customFormat="1" ht="8.25" customHeight="1">
      <c r="A37" s="51"/>
      <c r="B37" s="51" t="s">
        <v>20</v>
      </c>
      <c r="C37" s="51"/>
      <c r="D37" s="41"/>
      <c r="E37" s="42">
        <f>D37/D28</f>
        <v>0</v>
      </c>
      <c r="F37" s="42"/>
      <c r="G37" s="41"/>
      <c r="H37" s="42">
        <f>G37/G28</f>
        <v>0</v>
      </c>
      <c r="I37" s="42"/>
      <c r="J37" s="41"/>
      <c r="K37" s="42">
        <f>J37/J28</f>
        <v>0</v>
      </c>
      <c r="L37" s="42"/>
      <c r="M37" s="41"/>
      <c r="N37" s="42">
        <f>M37/M28</f>
        <v>0</v>
      </c>
      <c r="O37" s="42"/>
      <c r="P37" s="41"/>
      <c r="Q37" s="42">
        <f>P37/P28</f>
        <v>0</v>
      </c>
      <c r="R37" s="42"/>
      <c r="S37" s="41"/>
      <c r="T37" s="42">
        <f>S37/S28</f>
        <v>0</v>
      </c>
      <c r="U37" s="42"/>
      <c r="V37" s="41">
        <v>137</v>
      </c>
      <c r="W37" s="42">
        <f>V37/V28</f>
        <v>0.45666666666666667</v>
      </c>
      <c r="X37" s="42"/>
      <c r="Y37" s="41">
        <v>119</v>
      </c>
      <c r="Z37" s="42">
        <f>Y37/Y28</f>
        <v>0.46303501945525294</v>
      </c>
      <c r="AA37" s="42"/>
      <c r="AB37" s="41">
        <v>109</v>
      </c>
      <c r="AC37" s="42">
        <f>AB37/AB28</f>
        <v>0.45798319327731091</v>
      </c>
      <c r="AD37" s="42"/>
      <c r="AE37" s="41">
        <v>106</v>
      </c>
      <c r="AF37" s="42">
        <f>AE37/AE28</f>
        <v>0.45689655172413796</v>
      </c>
      <c r="AG37" s="42"/>
      <c r="AH37" s="41">
        <v>128</v>
      </c>
      <c r="AI37" s="42">
        <f>AH37/AH28</f>
        <v>0.53556485355648531</v>
      </c>
      <c r="AJ37" s="42"/>
      <c r="AK37" s="41">
        <v>109</v>
      </c>
      <c r="AL37" s="42">
        <f>AK37/AK28</f>
        <v>0.47807017543859648</v>
      </c>
      <c r="AM37" s="42"/>
      <c r="AN37" s="41">
        <f>87+33</f>
        <v>120</v>
      </c>
      <c r="AO37" s="42">
        <f>AN37/AN28</f>
        <v>0.52631578947368418</v>
      </c>
      <c r="AP37" s="42"/>
      <c r="AQ37" s="41">
        <v>125</v>
      </c>
      <c r="AR37" s="42">
        <f>AQ37/AQ28</f>
        <v>0.50813008130081305</v>
      </c>
      <c r="AS37" s="42"/>
      <c r="AT37" s="41">
        <v>143</v>
      </c>
      <c r="AU37" s="42">
        <f>AT37/AT28</f>
        <v>0.50889679715302494</v>
      </c>
      <c r="AV37" s="42"/>
      <c r="AW37" s="41">
        <v>173</v>
      </c>
      <c r="AX37" s="42">
        <f>AW37/AW28</f>
        <v>0.58445945945945943</v>
      </c>
      <c r="AY37" s="42"/>
      <c r="AZ37" s="41">
        <v>149</v>
      </c>
      <c r="BA37" s="42">
        <f>AZ37/AZ28</f>
        <v>0.48376623376623379</v>
      </c>
      <c r="BB37" s="42"/>
      <c r="BC37" s="41">
        <v>166</v>
      </c>
      <c r="BD37" s="42">
        <f>BC37/BC28</f>
        <v>0.52531645569620256</v>
      </c>
      <c r="BE37" s="42"/>
      <c r="BF37" s="41">
        <v>154</v>
      </c>
      <c r="BG37" s="42">
        <f>BF37/$BF$28</f>
        <v>0.51162790697674421</v>
      </c>
      <c r="BH37" s="42"/>
      <c r="BI37" s="41">
        <v>182</v>
      </c>
      <c r="BJ37" s="42">
        <f>BI37/$BI$28</f>
        <v>0.50837988826815639</v>
      </c>
      <c r="BK37" s="42"/>
      <c r="BL37" s="41">
        <v>174</v>
      </c>
      <c r="BM37" s="42">
        <f>BL37/$BL$28</f>
        <v>0.46276595744680848</v>
      </c>
      <c r="BN37" s="42"/>
      <c r="BO37" s="41">
        <v>162</v>
      </c>
      <c r="BP37" s="42">
        <f>BO37/$BO$28</f>
        <v>0.46418338108882523</v>
      </c>
      <c r="BQ37" s="42"/>
      <c r="BR37" s="41">
        <v>185</v>
      </c>
      <c r="BS37" s="42">
        <f>BR37/$CM$28</f>
        <v>0.56574923547400613</v>
      </c>
      <c r="BT37" s="42"/>
      <c r="BU37" s="41">
        <v>161</v>
      </c>
      <c r="BV37" s="42">
        <f>BU37/$CM$28</f>
        <v>0.49235474006116209</v>
      </c>
      <c r="BW37" s="42"/>
      <c r="BX37" s="41">
        <v>170</v>
      </c>
      <c r="BY37" s="42">
        <f>BX37/$CM$28</f>
        <v>0.51987767584097855</v>
      </c>
      <c r="BZ37" s="42"/>
      <c r="CA37" s="41">
        <v>176</v>
      </c>
      <c r="CB37" s="42">
        <f>CA37/$CM$28</f>
        <v>0.53822629969418956</v>
      </c>
      <c r="CC37" s="42"/>
      <c r="CD37" s="41">
        <v>191</v>
      </c>
      <c r="CE37" s="42">
        <f>CD37/$CM$28</f>
        <v>0.58409785932721714</v>
      </c>
      <c r="CF37" s="42"/>
      <c r="CG37" s="41">
        <v>208</v>
      </c>
      <c r="CH37" s="42">
        <f>CG37/$CM$28</f>
        <v>0.63608562691131498</v>
      </c>
      <c r="CI37" s="42"/>
      <c r="CJ37" s="41">
        <v>215</v>
      </c>
      <c r="CK37" s="42">
        <f>CJ37/$CM$28</f>
        <v>0.65749235474006118</v>
      </c>
      <c r="CL37" s="42"/>
      <c r="CM37" s="41">
        <v>166</v>
      </c>
      <c r="CN37" s="42">
        <f>CM37/$CM$28</f>
        <v>0.50764525993883791</v>
      </c>
      <c r="CO37" s="42"/>
      <c r="CP37" s="41">
        <v>198</v>
      </c>
      <c r="CQ37" s="42">
        <f>CP37/$CM$28</f>
        <v>0.60550458715596334</v>
      </c>
      <c r="CR37" s="42"/>
      <c r="CS37" s="41">
        <v>210</v>
      </c>
      <c r="CT37" s="42">
        <f>CS37/$CM$28</f>
        <v>0.64220183486238536</v>
      </c>
      <c r="CU37" s="42"/>
      <c r="CV37" s="41">
        <v>155</v>
      </c>
      <c r="CW37" s="42">
        <f>CV37/$CM$28</f>
        <v>0.47400611620795108</v>
      </c>
      <c r="CX37" s="42"/>
    </row>
    <row r="38" spans="1:102" s="24" customFormat="1" ht="8.25" customHeight="1">
      <c r="A38" s="51"/>
      <c r="B38" s="51" t="s">
        <v>79</v>
      </c>
      <c r="C38" s="51"/>
      <c r="D38" s="41"/>
      <c r="E38" s="42"/>
      <c r="F38" s="42"/>
      <c r="G38" s="41"/>
      <c r="H38" s="42"/>
      <c r="I38" s="42"/>
      <c r="J38" s="41"/>
      <c r="K38" s="42"/>
      <c r="L38" s="42"/>
      <c r="M38" s="41"/>
      <c r="N38" s="42"/>
      <c r="O38" s="42"/>
      <c r="P38" s="41"/>
      <c r="Q38" s="42"/>
      <c r="R38" s="42"/>
      <c r="S38" s="41"/>
      <c r="T38" s="42"/>
      <c r="U38" s="42"/>
      <c r="V38" s="41"/>
      <c r="W38" s="42"/>
      <c r="X38" s="42"/>
      <c r="Y38" s="41"/>
      <c r="Z38" s="42"/>
      <c r="AA38" s="42"/>
      <c r="AB38" s="41"/>
      <c r="AC38" s="42"/>
      <c r="AD38" s="42"/>
      <c r="AE38" s="41"/>
      <c r="AF38" s="42"/>
      <c r="AG38" s="42"/>
      <c r="AH38" s="41"/>
      <c r="AI38" s="42"/>
      <c r="AJ38" s="42"/>
      <c r="AK38" s="41"/>
      <c r="AL38" s="42"/>
      <c r="AM38" s="42"/>
      <c r="AN38" s="41"/>
      <c r="AO38" s="42"/>
      <c r="AP38" s="42"/>
      <c r="AQ38" s="41"/>
      <c r="AR38" s="42"/>
      <c r="AS38" s="42"/>
      <c r="AT38" s="41"/>
      <c r="AU38" s="42"/>
      <c r="AV38" s="42"/>
      <c r="AW38" s="41"/>
      <c r="AX38" s="42"/>
      <c r="AY38" s="42"/>
      <c r="AZ38" s="41"/>
      <c r="BA38" s="42"/>
      <c r="BB38" s="42"/>
      <c r="BC38" s="41"/>
      <c r="BD38" s="42"/>
      <c r="BE38" s="42"/>
      <c r="BF38" s="41">
        <v>13</v>
      </c>
      <c r="BG38" s="42">
        <f>BF38/$BF$28</f>
        <v>4.3189368770764118E-2</v>
      </c>
      <c r="BH38" s="42"/>
      <c r="BI38" s="41">
        <v>25</v>
      </c>
      <c r="BJ38" s="42">
        <f>BI38/$BI$28</f>
        <v>6.9832402234636867E-2</v>
      </c>
      <c r="BK38" s="42"/>
      <c r="BL38" s="41">
        <v>18</v>
      </c>
      <c r="BM38" s="42">
        <f>BL38/$BL$28</f>
        <v>4.7872340425531915E-2</v>
      </c>
      <c r="BN38" s="42"/>
      <c r="BO38" s="41">
        <v>21</v>
      </c>
      <c r="BP38" s="42">
        <f>BO38/$BO$28</f>
        <v>6.0171919770773637E-2</v>
      </c>
      <c r="BQ38" s="42"/>
      <c r="BR38" s="41">
        <v>15</v>
      </c>
      <c r="BS38" s="42">
        <f>BR38/$CM$28</f>
        <v>4.5871559633027525E-2</v>
      </c>
      <c r="BT38" s="42"/>
      <c r="BU38" s="41">
        <v>14</v>
      </c>
      <c r="BV38" s="42">
        <f>BU38/$CM$28</f>
        <v>4.2813455657492352E-2</v>
      </c>
      <c r="BW38" s="42"/>
      <c r="BX38" s="41">
        <v>14</v>
      </c>
      <c r="BY38" s="42">
        <f>BX38/$CM$28</f>
        <v>4.2813455657492352E-2</v>
      </c>
      <c r="BZ38" s="42"/>
      <c r="CA38" s="41">
        <v>20</v>
      </c>
      <c r="CB38" s="42">
        <f>CA38/$CM$28</f>
        <v>6.1162079510703363E-2</v>
      </c>
      <c r="CC38" s="42"/>
      <c r="CD38" s="41">
        <v>16</v>
      </c>
      <c r="CE38" s="42">
        <f>CD38/$CM$28</f>
        <v>4.8929663608562692E-2</v>
      </c>
      <c r="CF38" s="42"/>
      <c r="CG38" s="41">
        <v>15</v>
      </c>
      <c r="CH38" s="42">
        <f>CG38/$CM$28</f>
        <v>4.5871559633027525E-2</v>
      </c>
      <c r="CI38" s="42"/>
      <c r="CJ38" s="41">
        <v>29</v>
      </c>
      <c r="CK38" s="42">
        <f>CJ38/$CM$28</f>
        <v>8.8685015290519878E-2</v>
      </c>
      <c r="CL38" s="42"/>
      <c r="CM38" s="41">
        <v>32</v>
      </c>
      <c r="CN38" s="42">
        <f>CM38/$CM$28</f>
        <v>9.7859327217125383E-2</v>
      </c>
      <c r="CO38" s="42"/>
      <c r="CP38" s="41">
        <v>24</v>
      </c>
      <c r="CQ38" s="42">
        <f>CP38/$CM$28</f>
        <v>7.3394495412844041E-2</v>
      </c>
      <c r="CR38" s="42"/>
      <c r="CS38" s="41">
        <v>33</v>
      </c>
      <c r="CT38" s="42">
        <f>CS38/$CM$28</f>
        <v>0.10091743119266056</v>
      </c>
      <c r="CU38" s="42"/>
      <c r="CV38" s="41">
        <v>24</v>
      </c>
      <c r="CW38" s="42">
        <f>CV38/$CM$28</f>
        <v>7.3394495412844041E-2</v>
      </c>
      <c r="CX38" s="42"/>
    </row>
    <row r="39" spans="1:102" s="74" customFormat="1" ht="12.75" customHeight="1">
      <c r="A39" s="74" t="s">
        <v>67</v>
      </c>
      <c r="D39" s="75">
        <f>SUM(D46:D48)</f>
        <v>65</v>
      </c>
      <c r="E39" s="76"/>
      <c r="F39" s="76"/>
      <c r="G39" s="75">
        <f>SUM(G46:G48)</f>
        <v>71</v>
      </c>
      <c r="H39" s="76"/>
      <c r="I39" s="76"/>
      <c r="J39" s="75">
        <f>SUM(J46:J48)</f>
        <v>73</v>
      </c>
      <c r="K39" s="76"/>
      <c r="L39" s="76"/>
      <c r="M39" s="75">
        <f>SUM(M46:M48)</f>
        <v>86</v>
      </c>
      <c r="N39" s="76"/>
      <c r="O39" s="76"/>
      <c r="P39" s="75">
        <f>SUM(P46:P48)</f>
        <v>99</v>
      </c>
      <c r="Q39" s="76"/>
      <c r="R39" s="76"/>
      <c r="S39" s="75">
        <f>SUM(S46:S48)</f>
        <v>91</v>
      </c>
      <c r="T39" s="76"/>
      <c r="U39" s="76"/>
      <c r="V39" s="75">
        <v>100</v>
      </c>
      <c r="W39" s="76"/>
      <c r="X39" s="76"/>
      <c r="Y39" s="75">
        <v>94</v>
      </c>
      <c r="Z39" s="76"/>
      <c r="AA39" s="76"/>
      <c r="AB39" s="75">
        <v>99</v>
      </c>
      <c r="AC39" s="76"/>
      <c r="AD39" s="76"/>
      <c r="AE39" s="75">
        <v>97</v>
      </c>
      <c r="AF39" s="76"/>
      <c r="AG39" s="76"/>
      <c r="AH39" s="75">
        <v>98</v>
      </c>
      <c r="AI39" s="76"/>
      <c r="AJ39" s="76"/>
      <c r="AK39" s="75">
        <v>96</v>
      </c>
      <c r="AL39" s="76"/>
      <c r="AM39" s="76"/>
      <c r="AN39" s="75">
        <v>104</v>
      </c>
      <c r="AO39" s="76"/>
      <c r="AP39" s="76"/>
      <c r="AQ39" s="75">
        <v>93</v>
      </c>
      <c r="AR39" s="76"/>
      <c r="AS39" s="76"/>
      <c r="AT39" s="75">
        <v>106</v>
      </c>
      <c r="AU39" s="76"/>
      <c r="AV39" s="76"/>
      <c r="AW39" s="75">
        <v>97</v>
      </c>
      <c r="AX39" s="76"/>
      <c r="AY39" s="76"/>
      <c r="AZ39" s="75">
        <v>105</v>
      </c>
      <c r="BA39" s="76"/>
      <c r="BB39" s="76"/>
      <c r="BC39" s="75">
        <v>113</v>
      </c>
      <c r="BD39" s="76"/>
      <c r="BE39" s="76"/>
      <c r="BF39" s="75">
        <v>120</v>
      </c>
      <c r="BG39" s="76"/>
      <c r="BH39" s="76"/>
      <c r="BI39" s="75">
        <v>144</v>
      </c>
      <c r="BJ39" s="76"/>
      <c r="BK39" s="76"/>
      <c r="BL39" s="75">
        <v>144</v>
      </c>
      <c r="BM39" s="76"/>
      <c r="BN39" s="76"/>
      <c r="BO39" s="75">
        <v>142</v>
      </c>
      <c r="BP39" s="76"/>
      <c r="BQ39" s="76"/>
      <c r="BR39" s="75">
        <v>147</v>
      </c>
      <c r="BS39" s="76"/>
      <c r="BT39" s="76"/>
      <c r="BU39" s="75">
        <v>147</v>
      </c>
      <c r="BV39" s="76"/>
      <c r="BW39" s="76"/>
      <c r="BX39" s="75">
        <v>141</v>
      </c>
      <c r="BY39" s="76"/>
      <c r="BZ39" s="76"/>
      <c r="CA39" s="75">
        <v>143</v>
      </c>
      <c r="CB39" s="76"/>
      <c r="CC39" s="76"/>
      <c r="CD39" s="75">
        <v>144</v>
      </c>
      <c r="CE39" s="76"/>
      <c r="CF39" s="76"/>
      <c r="CG39" s="75">
        <v>151</v>
      </c>
      <c r="CH39" s="76"/>
      <c r="CI39" s="76"/>
      <c r="CJ39" s="75">
        <v>138</v>
      </c>
      <c r="CK39" s="76"/>
      <c r="CL39" s="76"/>
      <c r="CM39" s="75">
        <v>148</v>
      </c>
      <c r="CN39" s="76"/>
      <c r="CO39" s="76"/>
      <c r="CP39" s="75">
        <v>152</v>
      </c>
      <c r="CQ39" s="76"/>
      <c r="CR39" s="76"/>
      <c r="CS39" s="75">
        <v>156</v>
      </c>
      <c r="CT39" s="76"/>
      <c r="CU39" s="76"/>
      <c r="CV39" s="75">
        <v>157</v>
      </c>
      <c r="CW39" s="76"/>
      <c r="CX39" s="76"/>
    </row>
    <row r="40" spans="1:102" s="24" customFormat="1" ht="8.25" customHeight="1">
      <c r="A40" s="22"/>
      <c r="B40" s="32" t="s">
        <v>32</v>
      </c>
      <c r="C40" s="22"/>
      <c r="D40" s="23"/>
      <c r="E40" s="26">
        <f>D40/D39</f>
        <v>0</v>
      </c>
      <c r="F40" s="26"/>
      <c r="G40" s="23"/>
      <c r="H40" s="26">
        <f>G40/G39</f>
        <v>0</v>
      </c>
      <c r="I40" s="26"/>
      <c r="J40" s="23"/>
      <c r="K40" s="26">
        <f>J40/J39</f>
        <v>0</v>
      </c>
      <c r="L40" s="26"/>
      <c r="M40" s="23"/>
      <c r="N40" s="26">
        <f>M40/M39</f>
        <v>0</v>
      </c>
      <c r="O40" s="26"/>
      <c r="P40" s="23"/>
      <c r="Q40" s="26">
        <f>P40/P39</f>
        <v>0</v>
      </c>
      <c r="R40" s="26"/>
      <c r="S40" s="23"/>
      <c r="T40" s="26">
        <f>S40/S39</f>
        <v>0</v>
      </c>
      <c r="U40" s="26"/>
      <c r="V40" s="23">
        <v>0</v>
      </c>
      <c r="W40" s="26">
        <f>V40/V39</f>
        <v>0</v>
      </c>
      <c r="X40" s="26"/>
      <c r="Y40" s="23">
        <v>1</v>
      </c>
      <c r="Z40" s="26">
        <f>Y40/Y39</f>
        <v>1.0638297872340425E-2</v>
      </c>
      <c r="AA40" s="26"/>
      <c r="AB40" s="23">
        <v>0</v>
      </c>
      <c r="AC40" s="26">
        <f>AB40/AB39</f>
        <v>0</v>
      </c>
      <c r="AD40" s="26"/>
      <c r="AE40" s="23">
        <v>0</v>
      </c>
      <c r="AF40" s="26">
        <f>AE40/AE39</f>
        <v>0</v>
      </c>
      <c r="AG40" s="26"/>
      <c r="AH40" s="23">
        <v>0</v>
      </c>
      <c r="AI40" s="26">
        <f>AH40/AH39</f>
        <v>0</v>
      </c>
      <c r="AJ40" s="26"/>
      <c r="AK40" s="23">
        <v>0</v>
      </c>
      <c r="AL40" s="26">
        <f>AK40/AK39</f>
        <v>0</v>
      </c>
      <c r="AM40" s="26"/>
      <c r="AN40" s="23">
        <v>1</v>
      </c>
      <c r="AO40" s="26">
        <f>AN40/AN39</f>
        <v>9.6153846153846159E-3</v>
      </c>
      <c r="AP40" s="26"/>
      <c r="AQ40" s="23">
        <v>0</v>
      </c>
      <c r="AR40" s="26">
        <f>AQ40/AQ39</f>
        <v>0</v>
      </c>
      <c r="AS40" s="26"/>
      <c r="AT40" s="23">
        <v>0</v>
      </c>
      <c r="AU40" s="26">
        <f>AT40/AT39</f>
        <v>0</v>
      </c>
      <c r="AV40" s="26"/>
      <c r="AW40" s="23">
        <v>0</v>
      </c>
      <c r="AX40" s="26">
        <f>AW40/AW39</f>
        <v>0</v>
      </c>
      <c r="AY40" s="26"/>
      <c r="AZ40" s="23">
        <v>0</v>
      </c>
      <c r="BA40" s="26">
        <f>AZ40/AZ39</f>
        <v>0</v>
      </c>
      <c r="BB40" s="26"/>
      <c r="BC40" s="23">
        <v>1</v>
      </c>
      <c r="BD40" s="26">
        <f>BC40/BC39</f>
        <v>8.8495575221238937E-3</v>
      </c>
      <c r="BE40" s="26"/>
      <c r="BF40" s="23">
        <v>0</v>
      </c>
      <c r="BG40" s="26">
        <f>BF40/BF39</f>
        <v>0</v>
      </c>
      <c r="BH40" s="26"/>
      <c r="BI40" s="23">
        <v>0</v>
      </c>
      <c r="BJ40" s="26">
        <f>BI40/BI39</f>
        <v>0</v>
      </c>
      <c r="BK40" s="26"/>
      <c r="BL40" s="23">
        <v>0</v>
      </c>
      <c r="BM40" s="26">
        <f>BL40/BL39</f>
        <v>0</v>
      </c>
      <c r="BN40" s="26"/>
      <c r="BO40" s="23">
        <v>0</v>
      </c>
      <c r="BP40" s="26">
        <f>BO40/BO39</f>
        <v>0</v>
      </c>
      <c r="BQ40" s="26"/>
      <c r="BR40" s="23">
        <v>1</v>
      </c>
      <c r="BS40" s="26">
        <f>BR40/BR39</f>
        <v>6.8027210884353739E-3</v>
      </c>
      <c r="BT40" s="26"/>
      <c r="BU40" s="23">
        <v>0</v>
      </c>
      <c r="BV40" s="26">
        <f>BU40/BU39</f>
        <v>0</v>
      </c>
      <c r="BW40" s="26"/>
      <c r="BX40" s="23">
        <v>0</v>
      </c>
      <c r="BY40" s="26">
        <f>BX40/BX39</f>
        <v>0</v>
      </c>
      <c r="BZ40" s="26"/>
      <c r="CA40" s="23">
        <v>1</v>
      </c>
      <c r="CB40" s="26">
        <f>CA40/CA39</f>
        <v>6.993006993006993E-3</v>
      </c>
      <c r="CC40" s="26"/>
      <c r="CD40" s="23">
        <v>0</v>
      </c>
      <c r="CE40" s="26">
        <f>CD40/CD39</f>
        <v>0</v>
      </c>
      <c r="CF40" s="26"/>
      <c r="CG40" s="23">
        <v>0</v>
      </c>
      <c r="CH40" s="26">
        <f>CG40/CG39</f>
        <v>0</v>
      </c>
      <c r="CI40" s="26"/>
      <c r="CJ40" s="23">
        <v>0</v>
      </c>
      <c r="CK40" s="26">
        <f>CJ40/CJ39</f>
        <v>0</v>
      </c>
      <c r="CL40" s="26"/>
      <c r="CM40" s="23">
        <v>0</v>
      </c>
      <c r="CN40" s="26">
        <f>CM40/CM39</f>
        <v>0</v>
      </c>
      <c r="CO40" s="26"/>
      <c r="CP40" s="23">
        <v>0</v>
      </c>
      <c r="CQ40" s="26">
        <f>CP40/CP39</f>
        <v>0</v>
      </c>
      <c r="CR40" s="26"/>
      <c r="CS40" s="23">
        <v>2</v>
      </c>
      <c r="CT40" s="26">
        <f>CS40/CS39</f>
        <v>1.282051282051282E-2</v>
      </c>
      <c r="CU40" s="26"/>
      <c r="CV40" s="23">
        <v>0</v>
      </c>
      <c r="CW40" s="26">
        <f>CV40/CV39</f>
        <v>0</v>
      </c>
      <c r="CX40" s="26"/>
    </row>
    <row r="41" spans="1:102" s="24" customFormat="1" ht="8.25" customHeight="1">
      <c r="A41" s="22"/>
      <c r="B41" s="22" t="s">
        <v>17</v>
      </c>
      <c r="C41" s="22"/>
      <c r="D41" s="23"/>
      <c r="E41" s="26">
        <f>D41/D39</f>
        <v>0</v>
      </c>
      <c r="F41" s="26"/>
      <c r="G41" s="23"/>
      <c r="H41" s="26">
        <f>G41/G39</f>
        <v>0</v>
      </c>
      <c r="I41" s="26"/>
      <c r="J41" s="23"/>
      <c r="K41" s="26">
        <f>J41/J39</f>
        <v>0</v>
      </c>
      <c r="L41" s="26"/>
      <c r="M41" s="23"/>
      <c r="N41" s="26">
        <f>M41/M39</f>
        <v>0</v>
      </c>
      <c r="O41" s="26"/>
      <c r="P41" s="23"/>
      <c r="Q41" s="26">
        <f>P41/P39</f>
        <v>0</v>
      </c>
      <c r="R41" s="26"/>
      <c r="S41" s="23"/>
      <c r="T41" s="26">
        <f>S41/S39</f>
        <v>0</v>
      </c>
      <c r="U41" s="26"/>
      <c r="V41" s="23">
        <v>0</v>
      </c>
      <c r="W41" s="26">
        <f>V41/V39</f>
        <v>0</v>
      </c>
      <c r="X41" s="26"/>
      <c r="Y41" s="23">
        <v>0</v>
      </c>
      <c r="Z41" s="26">
        <f>Y41/Y39</f>
        <v>0</v>
      </c>
      <c r="AA41" s="26"/>
      <c r="AB41" s="23">
        <v>0</v>
      </c>
      <c r="AC41" s="26">
        <f>AB41/AB39</f>
        <v>0</v>
      </c>
      <c r="AD41" s="26"/>
      <c r="AE41" s="23">
        <v>0</v>
      </c>
      <c r="AF41" s="26">
        <f>AE41/AE39</f>
        <v>0</v>
      </c>
      <c r="AG41" s="26"/>
      <c r="AH41" s="23">
        <v>1</v>
      </c>
      <c r="AI41" s="26">
        <f>AH41/AH39</f>
        <v>1.020408163265306E-2</v>
      </c>
      <c r="AJ41" s="26"/>
      <c r="AK41" s="23">
        <v>0</v>
      </c>
      <c r="AL41" s="26">
        <f>AK41/AK39</f>
        <v>0</v>
      </c>
      <c r="AM41" s="26"/>
      <c r="AN41" s="23">
        <v>0</v>
      </c>
      <c r="AO41" s="26">
        <f>AN41/AN39</f>
        <v>0</v>
      </c>
      <c r="AP41" s="26"/>
      <c r="AQ41" s="23">
        <v>1</v>
      </c>
      <c r="AR41" s="26">
        <f>AQ41/AQ39</f>
        <v>1.0752688172043012E-2</v>
      </c>
      <c r="AS41" s="26"/>
      <c r="AT41" s="23">
        <v>0</v>
      </c>
      <c r="AU41" s="26">
        <f>AT41/AT39</f>
        <v>0</v>
      </c>
      <c r="AV41" s="26"/>
      <c r="AW41" s="23">
        <v>0</v>
      </c>
      <c r="AX41" s="26">
        <f>AW41/AW39</f>
        <v>0</v>
      </c>
      <c r="AY41" s="26"/>
      <c r="AZ41" s="23">
        <v>0</v>
      </c>
      <c r="BA41" s="26">
        <f>AZ41/AZ39</f>
        <v>0</v>
      </c>
      <c r="BB41" s="26"/>
      <c r="BC41" s="23">
        <v>0</v>
      </c>
      <c r="BD41" s="26">
        <f>BC41/BC39</f>
        <v>0</v>
      </c>
      <c r="BE41" s="26"/>
      <c r="BF41" s="23">
        <v>0</v>
      </c>
      <c r="BG41" s="26">
        <f>BF41/BF39</f>
        <v>0</v>
      </c>
      <c r="BH41" s="26"/>
      <c r="BI41" s="23">
        <v>0</v>
      </c>
      <c r="BJ41" s="26">
        <f>BI41/BI39</f>
        <v>0</v>
      </c>
      <c r="BK41" s="26"/>
      <c r="BL41" s="23">
        <v>1</v>
      </c>
      <c r="BM41" s="26">
        <f>BL41/BL39</f>
        <v>6.9444444444444441E-3</v>
      </c>
      <c r="BN41" s="26"/>
      <c r="BO41" s="23">
        <v>0</v>
      </c>
      <c r="BP41" s="26">
        <f>BO41/BO39</f>
        <v>0</v>
      </c>
      <c r="BQ41" s="26"/>
      <c r="BR41" s="23">
        <v>0</v>
      </c>
      <c r="BS41" s="26">
        <f>BR41/BR39</f>
        <v>0</v>
      </c>
      <c r="BT41" s="26"/>
      <c r="BU41" s="23">
        <v>1</v>
      </c>
      <c r="BV41" s="26">
        <f>BU41/BU39</f>
        <v>6.8027210884353739E-3</v>
      </c>
      <c r="BW41" s="26"/>
      <c r="BX41" s="23">
        <v>0</v>
      </c>
      <c r="BY41" s="26">
        <f>BX41/BX39</f>
        <v>0</v>
      </c>
      <c r="BZ41" s="26"/>
      <c r="CA41" s="23">
        <v>1</v>
      </c>
      <c r="CB41" s="26">
        <f>CA41/CA39</f>
        <v>6.993006993006993E-3</v>
      </c>
      <c r="CC41" s="26"/>
      <c r="CD41" s="23">
        <v>0</v>
      </c>
      <c r="CE41" s="26">
        <f>CD41/CD39</f>
        <v>0</v>
      </c>
      <c r="CF41" s="26"/>
      <c r="CG41" s="23">
        <v>1</v>
      </c>
      <c r="CH41" s="26">
        <f>CG41/CG39</f>
        <v>6.6225165562913907E-3</v>
      </c>
      <c r="CI41" s="26"/>
      <c r="CJ41" s="23">
        <v>1</v>
      </c>
      <c r="CK41" s="26">
        <f>CJ41/CJ39</f>
        <v>7.246376811594203E-3</v>
      </c>
      <c r="CL41" s="26"/>
      <c r="CM41" s="23">
        <v>0</v>
      </c>
      <c r="CN41" s="26">
        <f>CM41/CM39</f>
        <v>0</v>
      </c>
      <c r="CO41" s="26"/>
      <c r="CP41" s="23">
        <v>2</v>
      </c>
      <c r="CQ41" s="26">
        <f>CP41/CP39</f>
        <v>1.3157894736842105E-2</v>
      </c>
      <c r="CR41" s="26"/>
      <c r="CS41" s="23">
        <v>1</v>
      </c>
      <c r="CT41" s="26">
        <f>CS41/CS39</f>
        <v>6.41025641025641E-3</v>
      </c>
      <c r="CU41" s="26"/>
      <c r="CV41" s="23">
        <v>0</v>
      </c>
      <c r="CW41" s="26">
        <f>CV41/CV39</f>
        <v>0</v>
      </c>
      <c r="CX41" s="26"/>
    </row>
    <row r="42" spans="1:102" s="24" customFormat="1" ht="8.25" customHeight="1">
      <c r="A42" s="22"/>
      <c r="B42" s="22" t="s">
        <v>30</v>
      </c>
      <c r="C42" s="22"/>
      <c r="D42" s="23"/>
      <c r="E42" s="26">
        <f>D42/D39</f>
        <v>0</v>
      </c>
      <c r="F42" s="26"/>
      <c r="G42" s="23"/>
      <c r="H42" s="26">
        <f>G42/G39</f>
        <v>0</v>
      </c>
      <c r="I42" s="26"/>
      <c r="J42" s="23"/>
      <c r="K42" s="26">
        <f>J42/J39</f>
        <v>0</v>
      </c>
      <c r="L42" s="26"/>
      <c r="M42" s="23"/>
      <c r="N42" s="26">
        <f>M42/M39</f>
        <v>0</v>
      </c>
      <c r="O42" s="26"/>
      <c r="P42" s="23"/>
      <c r="Q42" s="26">
        <f>P42/P39</f>
        <v>0</v>
      </c>
      <c r="R42" s="26"/>
      <c r="S42" s="23"/>
      <c r="T42" s="26">
        <f>S42/S39</f>
        <v>0</v>
      </c>
      <c r="U42" s="26"/>
      <c r="V42" s="23">
        <v>0</v>
      </c>
      <c r="W42" s="26">
        <f>V42/V39</f>
        <v>0</v>
      </c>
      <c r="X42" s="26"/>
      <c r="Y42" s="23">
        <v>1</v>
      </c>
      <c r="Z42" s="26">
        <f>Y42/Y39</f>
        <v>1.0638297872340425E-2</v>
      </c>
      <c r="AA42" s="26"/>
      <c r="AB42" s="23">
        <v>0</v>
      </c>
      <c r="AC42" s="26">
        <f>AB42/AB39</f>
        <v>0</v>
      </c>
      <c r="AD42" s="26"/>
      <c r="AE42" s="23">
        <v>0</v>
      </c>
      <c r="AF42" s="26">
        <f>AE42/AE39</f>
        <v>0</v>
      </c>
      <c r="AG42" s="26"/>
      <c r="AH42" s="23">
        <v>0</v>
      </c>
      <c r="AI42" s="26">
        <f>AH42/AH39</f>
        <v>0</v>
      </c>
      <c r="AJ42" s="26"/>
      <c r="AK42" s="23">
        <v>1</v>
      </c>
      <c r="AL42" s="26">
        <f>AK42/AK39</f>
        <v>1.0416666666666666E-2</v>
      </c>
      <c r="AM42" s="26"/>
      <c r="AN42" s="23">
        <v>1</v>
      </c>
      <c r="AO42" s="26">
        <f>AN42/AN39</f>
        <v>9.6153846153846159E-3</v>
      </c>
      <c r="AP42" s="26"/>
      <c r="AQ42" s="23">
        <v>2</v>
      </c>
      <c r="AR42" s="26">
        <f>AQ42/AQ39</f>
        <v>2.1505376344086023E-2</v>
      </c>
      <c r="AS42" s="26"/>
      <c r="AT42" s="23">
        <v>2</v>
      </c>
      <c r="AU42" s="26">
        <f>AT42/AT39</f>
        <v>1.8867924528301886E-2</v>
      </c>
      <c r="AV42" s="26"/>
      <c r="AW42" s="23">
        <v>0</v>
      </c>
      <c r="AX42" s="26">
        <f>AW42/AW39</f>
        <v>0</v>
      </c>
      <c r="AY42" s="26"/>
      <c r="AZ42" s="23">
        <v>1</v>
      </c>
      <c r="BA42" s="26">
        <f>AZ42/AZ39</f>
        <v>9.5238095238095247E-3</v>
      </c>
      <c r="BB42" s="26"/>
      <c r="BC42" s="23">
        <v>0</v>
      </c>
      <c r="BD42" s="26">
        <f>BC42/BC39</f>
        <v>0</v>
      </c>
      <c r="BE42" s="26"/>
      <c r="BF42" s="23">
        <v>1</v>
      </c>
      <c r="BG42" s="26">
        <f>BF42/BF39</f>
        <v>8.3333333333333332E-3</v>
      </c>
      <c r="BH42" s="26"/>
      <c r="BI42" s="23">
        <v>1</v>
      </c>
      <c r="BJ42" s="26">
        <f>BI42/BI39</f>
        <v>6.9444444444444441E-3</v>
      </c>
      <c r="BK42" s="26"/>
      <c r="BL42" s="23">
        <v>0</v>
      </c>
      <c r="BM42" s="26">
        <f>BL42/BL39</f>
        <v>0</v>
      </c>
      <c r="BN42" s="26"/>
      <c r="BO42" s="23">
        <v>0</v>
      </c>
      <c r="BP42" s="26">
        <f>BO42/BO39</f>
        <v>0</v>
      </c>
      <c r="BQ42" s="26"/>
      <c r="BR42" s="23">
        <v>3</v>
      </c>
      <c r="BS42" s="26">
        <f>BR42/BR39</f>
        <v>2.0408163265306121E-2</v>
      </c>
      <c r="BT42" s="26"/>
      <c r="BU42" s="23">
        <v>2</v>
      </c>
      <c r="BV42" s="26">
        <f>BU42/BU39</f>
        <v>1.3605442176870748E-2</v>
      </c>
      <c r="BW42" s="26"/>
      <c r="BX42" s="23">
        <v>1</v>
      </c>
      <c r="BY42" s="26">
        <f>BX42/BX39</f>
        <v>7.0921985815602835E-3</v>
      </c>
      <c r="BZ42" s="26"/>
      <c r="CA42" s="23">
        <v>4</v>
      </c>
      <c r="CB42" s="26">
        <f>CA42/CA39</f>
        <v>2.7972027972027972E-2</v>
      </c>
      <c r="CC42" s="26"/>
      <c r="CD42" s="23">
        <v>1</v>
      </c>
      <c r="CE42" s="26">
        <f>CD42/CD39</f>
        <v>6.9444444444444441E-3</v>
      </c>
      <c r="CF42" s="26"/>
      <c r="CG42" s="23">
        <v>1</v>
      </c>
      <c r="CH42" s="26">
        <f>CG42/CG39</f>
        <v>6.6225165562913907E-3</v>
      </c>
      <c r="CI42" s="26"/>
      <c r="CJ42" s="23">
        <v>0</v>
      </c>
      <c r="CK42" s="26">
        <f>CJ42/CJ39</f>
        <v>0</v>
      </c>
      <c r="CL42" s="26"/>
      <c r="CM42" s="23">
        <v>4</v>
      </c>
      <c r="CN42" s="26">
        <f>CM42/CM39</f>
        <v>2.7027027027027029E-2</v>
      </c>
      <c r="CO42" s="26"/>
      <c r="CP42" s="23">
        <v>6</v>
      </c>
      <c r="CQ42" s="26">
        <f>CP42/CP39</f>
        <v>3.9473684210526314E-2</v>
      </c>
      <c r="CR42" s="26"/>
      <c r="CS42" s="23">
        <v>6</v>
      </c>
      <c r="CT42" s="26">
        <f>CS42/CS39</f>
        <v>3.8461538461538464E-2</v>
      </c>
      <c r="CU42" s="26"/>
      <c r="CV42" s="23">
        <v>3</v>
      </c>
      <c r="CW42" s="26">
        <f>CV42/CV39</f>
        <v>1.9108280254777069E-2</v>
      </c>
      <c r="CX42" s="26"/>
    </row>
    <row r="43" spans="1:102" s="24" customFormat="1" ht="8.25" customHeight="1">
      <c r="A43" s="22"/>
      <c r="B43" s="22" t="s">
        <v>31</v>
      </c>
      <c r="C43" s="22"/>
      <c r="D43" s="23"/>
      <c r="E43" s="26">
        <f>D43/D39</f>
        <v>0</v>
      </c>
      <c r="F43" s="26"/>
      <c r="G43" s="23"/>
      <c r="H43" s="26">
        <f>G43/G39</f>
        <v>0</v>
      </c>
      <c r="I43" s="26"/>
      <c r="J43" s="23"/>
      <c r="K43" s="26">
        <f>J43/J39</f>
        <v>0</v>
      </c>
      <c r="L43" s="26"/>
      <c r="M43" s="23"/>
      <c r="N43" s="26">
        <f>M43/M39</f>
        <v>0</v>
      </c>
      <c r="O43" s="26"/>
      <c r="P43" s="23"/>
      <c r="Q43" s="26">
        <f>P43/P39</f>
        <v>0</v>
      </c>
      <c r="R43" s="26"/>
      <c r="S43" s="23"/>
      <c r="T43" s="26">
        <f>S43/S39</f>
        <v>0</v>
      </c>
      <c r="U43" s="26"/>
      <c r="V43" s="23">
        <v>4</v>
      </c>
      <c r="W43" s="26">
        <f>V43/V39</f>
        <v>0.04</v>
      </c>
      <c r="X43" s="26"/>
      <c r="Y43" s="23">
        <v>2</v>
      </c>
      <c r="Z43" s="26">
        <f>Y43/Y39</f>
        <v>2.1276595744680851E-2</v>
      </c>
      <c r="AA43" s="26"/>
      <c r="AB43" s="23">
        <v>0</v>
      </c>
      <c r="AC43" s="26">
        <f>AB43/AB39</f>
        <v>0</v>
      </c>
      <c r="AD43" s="26"/>
      <c r="AE43" s="23">
        <v>0</v>
      </c>
      <c r="AF43" s="26">
        <f>AE43/AE39</f>
        <v>0</v>
      </c>
      <c r="AG43" s="26"/>
      <c r="AH43" s="23">
        <v>0</v>
      </c>
      <c r="AI43" s="26">
        <f>AH43/AH39</f>
        <v>0</v>
      </c>
      <c r="AJ43" s="26"/>
      <c r="AK43" s="23">
        <v>1</v>
      </c>
      <c r="AL43" s="26">
        <f>AK43/AK39</f>
        <v>1.0416666666666666E-2</v>
      </c>
      <c r="AM43" s="26"/>
      <c r="AN43" s="23">
        <v>0</v>
      </c>
      <c r="AO43" s="26">
        <f>AN43/AN39</f>
        <v>0</v>
      </c>
      <c r="AP43" s="26"/>
      <c r="AQ43" s="23">
        <v>0</v>
      </c>
      <c r="AR43" s="26">
        <f>AQ43/AQ39</f>
        <v>0</v>
      </c>
      <c r="AS43" s="26"/>
      <c r="AT43" s="23">
        <v>0</v>
      </c>
      <c r="AU43" s="26">
        <f>AT43/AT39</f>
        <v>0</v>
      </c>
      <c r="AV43" s="26"/>
      <c r="AW43" s="23">
        <v>0</v>
      </c>
      <c r="AX43" s="26">
        <f>AW43/AW39</f>
        <v>0</v>
      </c>
      <c r="AY43" s="26"/>
      <c r="AZ43" s="23">
        <v>1</v>
      </c>
      <c r="BA43" s="26">
        <f>AZ43/AZ39</f>
        <v>9.5238095238095247E-3</v>
      </c>
      <c r="BB43" s="26"/>
      <c r="BC43" s="23">
        <v>1</v>
      </c>
      <c r="BD43" s="26">
        <f>BC43/BC39</f>
        <v>8.8495575221238937E-3</v>
      </c>
      <c r="BE43" s="26"/>
      <c r="BF43" s="23">
        <v>1</v>
      </c>
      <c r="BG43" s="26">
        <f>BF43/BF39</f>
        <v>8.3333333333333332E-3</v>
      </c>
      <c r="BH43" s="26"/>
      <c r="BI43" s="23">
        <v>6</v>
      </c>
      <c r="BJ43" s="26">
        <f>BI43/BI39</f>
        <v>4.1666666666666664E-2</v>
      </c>
      <c r="BK43" s="26"/>
      <c r="BL43" s="23">
        <v>1</v>
      </c>
      <c r="BM43" s="26">
        <f>BL43/BL39</f>
        <v>6.9444444444444441E-3</v>
      </c>
      <c r="BN43" s="26"/>
      <c r="BO43" s="23">
        <v>2</v>
      </c>
      <c r="BP43" s="26">
        <f>BO43/BO39</f>
        <v>1.4084507042253521E-2</v>
      </c>
      <c r="BQ43" s="26"/>
      <c r="BR43" s="23">
        <v>1</v>
      </c>
      <c r="BS43" s="26">
        <f>BR43/BR39</f>
        <v>6.8027210884353739E-3</v>
      </c>
      <c r="BT43" s="26"/>
      <c r="BU43" s="23">
        <v>4</v>
      </c>
      <c r="BV43" s="26">
        <f>BU43/BU39</f>
        <v>2.7210884353741496E-2</v>
      </c>
      <c r="BW43" s="26"/>
      <c r="BX43" s="23">
        <v>3</v>
      </c>
      <c r="BY43" s="26">
        <f>BX43/BX39</f>
        <v>2.1276595744680851E-2</v>
      </c>
      <c r="BZ43" s="26"/>
      <c r="CA43" s="23">
        <v>6</v>
      </c>
      <c r="CB43" s="26">
        <f>CA43/CA39</f>
        <v>4.195804195804196E-2</v>
      </c>
      <c r="CC43" s="26"/>
      <c r="CD43" s="23">
        <v>1</v>
      </c>
      <c r="CE43" s="26">
        <f>CD43/CD39</f>
        <v>6.9444444444444441E-3</v>
      </c>
      <c r="CF43" s="26"/>
      <c r="CG43" s="23">
        <v>7</v>
      </c>
      <c r="CH43" s="26">
        <f>CG43/CG39</f>
        <v>4.6357615894039736E-2</v>
      </c>
      <c r="CI43" s="26"/>
      <c r="CJ43" s="23">
        <v>2</v>
      </c>
      <c r="CK43" s="26">
        <f>CJ43/CJ39</f>
        <v>1.4492753623188406E-2</v>
      </c>
      <c r="CL43" s="26"/>
      <c r="CM43" s="23">
        <v>5</v>
      </c>
      <c r="CN43" s="26">
        <f>CM43/CM39</f>
        <v>3.3783783783783786E-2</v>
      </c>
      <c r="CO43" s="26"/>
      <c r="CP43" s="23">
        <v>8</v>
      </c>
      <c r="CQ43" s="26">
        <f>CP43/CP39</f>
        <v>5.2631578947368418E-2</v>
      </c>
      <c r="CR43" s="26"/>
      <c r="CS43" s="23">
        <v>10</v>
      </c>
      <c r="CT43" s="26">
        <f>CS43/CS39</f>
        <v>6.4102564102564097E-2</v>
      </c>
      <c r="CU43" s="26"/>
      <c r="CV43" s="23">
        <v>4</v>
      </c>
      <c r="CW43" s="26">
        <f>CV43/CV39</f>
        <v>2.5477707006369428E-2</v>
      </c>
      <c r="CX43" s="26"/>
    </row>
    <row r="44" spans="1:102" s="24" customFormat="1" ht="8.25" customHeight="1">
      <c r="A44" s="22"/>
      <c r="B44" s="22" t="s">
        <v>33</v>
      </c>
      <c r="C44" s="22"/>
      <c r="D44" s="23"/>
      <c r="E44" s="26"/>
      <c r="F44" s="26"/>
      <c r="G44" s="23"/>
      <c r="H44" s="26"/>
      <c r="I44" s="26"/>
      <c r="J44" s="23"/>
      <c r="K44" s="26"/>
      <c r="L44" s="26"/>
      <c r="M44" s="23"/>
      <c r="N44" s="26"/>
      <c r="O44" s="26"/>
      <c r="P44" s="23"/>
      <c r="Q44" s="26"/>
      <c r="R44" s="26"/>
      <c r="S44" s="23"/>
      <c r="T44" s="26"/>
      <c r="U44" s="26"/>
      <c r="V44" s="23"/>
      <c r="W44" s="26"/>
      <c r="X44" s="26"/>
      <c r="Y44" s="23"/>
      <c r="Z44" s="26"/>
      <c r="AA44" s="26"/>
      <c r="AB44" s="23"/>
      <c r="AC44" s="26"/>
      <c r="AD44" s="26"/>
      <c r="AE44" s="23"/>
      <c r="AF44" s="26"/>
      <c r="AG44" s="26"/>
      <c r="AH44" s="23"/>
      <c r="AI44" s="26"/>
      <c r="AJ44" s="26"/>
      <c r="AK44" s="23"/>
      <c r="AL44" s="26"/>
      <c r="AM44" s="26"/>
      <c r="AN44" s="23"/>
      <c r="AO44" s="26"/>
      <c r="AP44" s="26"/>
      <c r="AQ44" s="23"/>
      <c r="AR44" s="26"/>
      <c r="AS44" s="26"/>
      <c r="AT44" s="23"/>
      <c r="AU44" s="26"/>
      <c r="AV44" s="26"/>
      <c r="AW44" s="23"/>
      <c r="AX44" s="26"/>
      <c r="AY44" s="26"/>
      <c r="AZ44" s="23"/>
      <c r="BA44" s="26"/>
      <c r="BB44" s="26"/>
      <c r="BC44" s="23"/>
      <c r="BD44" s="26"/>
      <c r="BE44" s="26"/>
      <c r="BF44" s="23">
        <v>0</v>
      </c>
      <c r="BG44" s="26">
        <f>BF44/BF39</f>
        <v>0</v>
      </c>
      <c r="BH44" s="26"/>
      <c r="BI44" s="23">
        <v>0</v>
      </c>
      <c r="BJ44" s="26">
        <f>BI44/BI39</f>
        <v>0</v>
      </c>
      <c r="BK44" s="26"/>
      <c r="BL44" s="23">
        <v>0</v>
      </c>
      <c r="BM44" s="26">
        <f>BL44/BL39</f>
        <v>0</v>
      </c>
      <c r="BN44" s="26"/>
      <c r="BO44" s="23">
        <v>0</v>
      </c>
      <c r="BP44" s="26">
        <f>BO44/BO39</f>
        <v>0</v>
      </c>
      <c r="BQ44" s="26"/>
      <c r="BR44" s="23">
        <v>0</v>
      </c>
      <c r="BS44" s="26">
        <f>BR44/BR39</f>
        <v>0</v>
      </c>
      <c r="BT44" s="26"/>
      <c r="BU44" s="23">
        <v>0</v>
      </c>
      <c r="BV44" s="26">
        <f>BU44/BU39</f>
        <v>0</v>
      </c>
      <c r="BW44" s="26"/>
      <c r="BX44" s="23">
        <v>0</v>
      </c>
      <c r="BY44" s="26">
        <f>BX44/BX39</f>
        <v>0</v>
      </c>
      <c r="BZ44" s="26"/>
      <c r="CA44" s="23">
        <v>0</v>
      </c>
      <c r="CB44" s="26">
        <f>CA44/CA39</f>
        <v>0</v>
      </c>
      <c r="CC44" s="26"/>
      <c r="CD44" s="23">
        <v>0</v>
      </c>
      <c r="CE44" s="26">
        <f>CD44/CD39</f>
        <v>0</v>
      </c>
      <c r="CF44" s="26"/>
      <c r="CG44" s="23">
        <v>0</v>
      </c>
      <c r="CH44" s="26">
        <f>CG44/CG39</f>
        <v>0</v>
      </c>
      <c r="CI44" s="26"/>
      <c r="CJ44" s="23">
        <v>0</v>
      </c>
      <c r="CK44" s="26">
        <f>CJ44/CJ39</f>
        <v>0</v>
      </c>
      <c r="CL44" s="26"/>
      <c r="CM44" s="23">
        <v>0</v>
      </c>
      <c r="CN44" s="26">
        <f>CM44/CM39</f>
        <v>0</v>
      </c>
      <c r="CO44" s="26"/>
      <c r="CP44" s="23">
        <v>0</v>
      </c>
      <c r="CQ44" s="26">
        <f>CP44/CP39</f>
        <v>0</v>
      </c>
      <c r="CR44" s="26"/>
      <c r="CS44" s="23">
        <v>1</v>
      </c>
      <c r="CT44" s="26">
        <f>CS44/CS39</f>
        <v>6.41025641025641E-3</v>
      </c>
      <c r="CU44" s="26"/>
      <c r="CV44" s="23">
        <v>0</v>
      </c>
      <c r="CW44" s="26">
        <f>CV44/CV39</f>
        <v>0</v>
      </c>
      <c r="CX44" s="26"/>
    </row>
    <row r="45" spans="1:102" s="24" customFormat="1" ht="8.25" customHeight="1">
      <c r="A45" s="22"/>
      <c r="B45" s="22" t="s">
        <v>34</v>
      </c>
      <c r="C45" s="22"/>
      <c r="D45" s="23"/>
      <c r="E45" s="26"/>
      <c r="F45" s="26"/>
      <c r="G45" s="23"/>
      <c r="H45" s="26"/>
      <c r="I45" s="26"/>
      <c r="J45" s="23"/>
      <c r="K45" s="26"/>
      <c r="L45" s="26"/>
      <c r="M45" s="23"/>
      <c r="N45" s="26"/>
      <c r="O45" s="26"/>
      <c r="P45" s="23"/>
      <c r="Q45" s="26"/>
      <c r="R45" s="26"/>
      <c r="S45" s="23"/>
      <c r="T45" s="26"/>
      <c r="U45" s="26"/>
      <c r="V45" s="23"/>
      <c r="W45" s="26"/>
      <c r="X45" s="26"/>
      <c r="Y45" s="23"/>
      <c r="Z45" s="26"/>
      <c r="AA45" s="26"/>
      <c r="AB45" s="23"/>
      <c r="AC45" s="26"/>
      <c r="AD45" s="26"/>
      <c r="AE45" s="23"/>
      <c r="AF45" s="26"/>
      <c r="AG45" s="26"/>
      <c r="AH45" s="23"/>
      <c r="AI45" s="26"/>
      <c r="AJ45" s="26"/>
      <c r="AK45" s="23"/>
      <c r="AL45" s="26"/>
      <c r="AM45" s="26"/>
      <c r="AN45" s="23"/>
      <c r="AO45" s="26"/>
      <c r="AP45" s="26"/>
      <c r="AQ45" s="23"/>
      <c r="AR45" s="26"/>
      <c r="AS45" s="26"/>
      <c r="AT45" s="23"/>
      <c r="AU45" s="26"/>
      <c r="AV45" s="26"/>
      <c r="AW45" s="23"/>
      <c r="AX45" s="26"/>
      <c r="AY45" s="26"/>
      <c r="AZ45" s="23"/>
      <c r="BA45" s="26"/>
      <c r="BB45" s="26"/>
      <c r="BC45" s="23"/>
      <c r="BD45" s="26"/>
      <c r="BE45" s="26"/>
      <c r="BF45" s="23">
        <v>0</v>
      </c>
      <c r="BG45" s="26">
        <f>BF45/BF39</f>
        <v>0</v>
      </c>
      <c r="BH45" s="26"/>
      <c r="BI45" s="23">
        <v>1</v>
      </c>
      <c r="BJ45" s="26">
        <f>BI45/BI39</f>
        <v>6.9444444444444441E-3</v>
      </c>
      <c r="BK45" s="26"/>
      <c r="BL45" s="23">
        <v>1</v>
      </c>
      <c r="BM45" s="26">
        <f>BL45/BL39</f>
        <v>6.9444444444444441E-3</v>
      </c>
      <c r="BN45" s="26"/>
      <c r="BO45" s="23">
        <v>0</v>
      </c>
      <c r="BP45" s="26">
        <f>BO45/BO39</f>
        <v>0</v>
      </c>
      <c r="BQ45" s="26"/>
      <c r="BR45" s="23">
        <v>0</v>
      </c>
      <c r="BS45" s="26">
        <f>BR45/BR39</f>
        <v>0</v>
      </c>
      <c r="BT45" s="26"/>
      <c r="BU45" s="23">
        <v>0</v>
      </c>
      <c r="BV45" s="26">
        <f>BU45/BU39</f>
        <v>0</v>
      </c>
      <c r="BW45" s="26"/>
      <c r="BX45" s="23">
        <v>2</v>
      </c>
      <c r="BY45" s="26">
        <f>BX45/BX39</f>
        <v>1.4184397163120567E-2</v>
      </c>
      <c r="BZ45" s="26"/>
      <c r="CA45" s="23">
        <v>2</v>
      </c>
      <c r="CB45" s="26">
        <f>CA45/CA39</f>
        <v>1.3986013986013986E-2</v>
      </c>
      <c r="CC45" s="26"/>
      <c r="CD45" s="23">
        <v>0</v>
      </c>
      <c r="CE45" s="26">
        <f>CD45/CD39</f>
        <v>0</v>
      </c>
      <c r="CF45" s="26"/>
      <c r="CG45" s="23">
        <v>0</v>
      </c>
      <c r="CH45" s="26">
        <f>CG45/CG39</f>
        <v>0</v>
      </c>
      <c r="CI45" s="26"/>
      <c r="CJ45" s="23">
        <v>2</v>
      </c>
      <c r="CK45" s="26">
        <f>CJ45/CJ39</f>
        <v>1.4492753623188406E-2</v>
      </c>
      <c r="CL45" s="26"/>
      <c r="CM45" s="23">
        <v>0</v>
      </c>
      <c r="CN45" s="26">
        <f>CM45/CM39</f>
        <v>0</v>
      </c>
      <c r="CO45" s="26"/>
      <c r="CP45" s="23">
        <v>1</v>
      </c>
      <c r="CQ45" s="26">
        <f>CP45/CP39</f>
        <v>6.5789473684210523E-3</v>
      </c>
      <c r="CR45" s="26"/>
      <c r="CS45" s="23">
        <v>1</v>
      </c>
      <c r="CT45" s="26">
        <f>CS45/CS39</f>
        <v>6.41025641025641E-3</v>
      </c>
      <c r="CU45" s="26"/>
      <c r="CV45" s="23">
        <v>2</v>
      </c>
      <c r="CW45" s="26">
        <f>CV45/CV39</f>
        <v>1.2738853503184714E-2</v>
      </c>
      <c r="CX45" s="26"/>
    </row>
    <row r="46" spans="1:102" s="55" customFormat="1" ht="8.25" customHeight="1">
      <c r="A46" s="57"/>
      <c r="B46" s="57"/>
      <c r="C46" s="57" t="s">
        <v>93</v>
      </c>
      <c r="D46" s="58">
        <v>5</v>
      </c>
      <c r="E46" s="59">
        <f>D46/D39</f>
        <v>7.6923076923076927E-2</v>
      </c>
      <c r="F46" s="59"/>
      <c r="G46" s="58">
        <v>5</v>
      </c>
      <c r="H46" s="59">
        <f>G46/G39</f>
        <v>7.0422535211267609E-2</v>
      </c>
      <c r="I46" s="59"/>
      <c r="J46" s="58">
        <v>6</v>
      </c>
      <c r="K46" s="59">
        <f>J46/J39</f>
        <v>8.2191780821917804E-2</v>
      </c>
      <c r="L46" s="59"/>
      <c r="M46" s="58">
        <v>7</v>
      </c>
      <c r="N46" s="59">
        <f>M46/M39</f>
        <v>8.1395348837209308E-2</v>
      </c>
      <c r="O46" s="59"/>
      <c r="P46" s="58">
        <v>0</v>
      </c>
      <c r="Q46" s="59">
        <f>P46/P39</f>
        <v>0</v>
      </c>
      <c r="R46" s="59"/>
      <c r="S46" s="58">
        <v>5</v>
      </c>
      <c r="T46" s="59">
        <f>S46/S39</f>
        <v>5.4945054945054944E-2</v>
      </c>
      <c r="U46" s="59"/>
      <c r="V46" s="58">
        <f>SUM(V40:V44)</f>
        <v>4</v>
      </c>
      <c r="W46" s="59">
        <f>V46/V39</f>
        <v>0.04</v>
      </c>
      <c r="X46" s="59"/>
      <c r="Y46" s="58">
        <f>SUM(Y40:Y44)</f>
        <v>4</v>
      </c>
      <c r="Z46" s="59">
        <f>Y46/Y39</f>
        <v>4.2553191489361701E-2</v>
      </c>
      <c r="AA46" s="59"/>
      <c r="AB46" s="58">
        <f>SUM(AB40:AB44)</f>
        <v>0</v>
      </c>
      <c r="AC46" s="59">
        <f>AB46/AB39</f>
        <v>0</v>
      </c>
      <c r="AD46" s="59"/>
      <c r="AE46" s="58">
        <f>SUM(AE40:AE44)</f>
        <v>0</v>
      </c>
      <c r="AF46" s="59">
        <f>AE46/AE39</f>
        <v>0</v>
      </c>
      <c r="AG46" s="59"/>
      <c r="AH46" s="58">
        <f>SUM(AH40:AH44)</f>
        <v>1</v>
      </c>
      <c r="AI46" s="59">
        <f>AH46/AH39</f>
        <v>1.020408163265306E-2</v>
      </c>
      <c r="AJ46" s="59"/>
      <c r="AK46" s="58">
        <f>SUM(AK40:AK44)</f>
        <v>2</v>
      </c>
      <c r="AL46" s="59">
        <f>AK46/AK39</f>
        <v>2.0833333333333332E-2</v>
      </c>
      <c r="AM46" s="59"/>
      <c r="AN46" s="58">
        <f>SUM(AN40:AN44)</f>
        <v>2</v>
      </c>
      <c r="AO46" s="59">
        <f>AN46/AN39</f>
        <v>1.9230769230769232E-2</v>
      </c>
      <c r="AP46" s="59"/>
      <c r="AQ46" s="58">
        <f>SUM(AQ40:AQ44)</f>
        <v>3</v>
      </c>
      <c r="AR46" s="59">
        <f>AQ46/AQ39</f>
        <v>3.2258064516129031E-2</v>
      </c>
      <c r="AS46" s="59"/>
      <c r="AT46" s="58">
        <f>SUM(AT40:AT44)</f>
        <v>2</v>
      </c>
      <c r="AU46" s="59">
        <f>AT46/AT39</f>
        <v>1.8867924528301886E-2</v>
      </c>
      <c r="AV46" s="59"/>
      <c r="AW46" s="58">
        <f>SUM(AW40:AW44)</f>
        <v>0</v>
      </c>
      <c r="AX46" s="59">
        <f>AW46/AW39</f>
        <v>0</v>
      </c>
      <c r="AY46" s="59"/>
      <c r="AZ46" s="58">
        <f>SUM(AZ40:AZ44)</f>
        <v>2</v>
      </c>
      <c r="BA46" s="59">
        <f>AZ46/AZ39</f>
        <v>1.9047619047619049E-2</v>
      </c>
      <c r="BB46" s="59"/>
      <c r="BC46" s="58">
        <f>SUM(BC40:BC44)</f>
        <v>2</v>
      </c>
      <c r="BD46" s="59">
        <f>BC46/BC39</f>
        <v>1.7699115044247787E-2</v>
      </c>
      <c r="BE46" s="59"/>
      <c r="BF46" s="58">
        <f>SUM(BF40:BF45)</f>
        <v>2</v>
      </c>
      <c r="BG46" s="59">
        <f>BF46/BF39</f>
        <v>1.6666666666666666E-2</v>
      </c>
      <c r="BH46" s="59"/>
      <c r="BI46" s="58">
        <f>SUM(BI40:BI45)</f>
        <v>8</v>
      </c>
      <c r="BJ46" s="59">
        <f>BI46/BI39</f>
        <v>5.5555555555555552E-2</v>
      </c>
      <c r="BK46" s="59"/>
      <c r="BL46" s="58">
        <f>SUM(BL40:BL45)</f>
        <v>3</v>
      </c>
      <c r="BM46" s="59">
        <f>BL46/BL39</f>
        <v>2.0833333333333332E-2</v>
      </c>
      <c r="BN46" s="59"/>
      <c r="BO46" s="58">
        <f>SUM(BO40:BO45)</f>
        <v>2</v>
      </c>
      <c r="BP46" s="59">
        <f>BO46/BO39</f>
        <v>1.4084507042253521E-2</v>
      </c>
      <c r="BQ46" s="59"/>
      <c r="BR46" s="58">
        <f>SUM(BR40:BR45)</f>
        <v>5</v>
      </c>
      <c r="BS46" s="59">
        <f>BR46/BR39</f>
        <v>3.4013605442176874E-2</v>
      </c>
      <c r="BT46" s="59"/>
      <c r="BU46" s="58">
        <f>SUM(BU40:BU45)</f>
        <v>7</v>
      </c>
      <c r="BV46" s="59">
        <f>BU46/BU39</f>
        <v>4.7619047619047616E-2</v>
      </c>
      <c r="BW46" s="59"/>
      <c r="BX46" s="58">
        <f>SUM(BX40:BX45)</f>
        <v>6</v>
      </c>
      <c r="BY46" s="59">
        <f>BX46/BX39</f>
        <v>4.2553191489361701E-2</v>
      </c>
      <c r="BZ46" s="59"/>
      <c r="CA46" s="58">
        <f>SUM(CA40:CA45)</f>
        <v>14</v>
      </c>
      <c r="CB46" s="59">
        <f>CA46/CA39</f>
        <v>9.7902097902097904E-2</v>
      </c>
      <c r="CC46" s="59"/>
      <c r="CD46" s="58">
        <f>SUM(CD40:CD45)</f>
        <v>2</v>
      </c>
      <c r="CE46" s="59">
        <f>CD46/CD39</f>
        <v>1.3888888888888888E-2</v>
      </c>
      <c r="CF46" s="59"/>
      <c r="CG46" s="58">
        <f>SUM(CG40:CG45)</f>
        <v>9</v>
      </c>
      <c r="CH46" s="59">
        <f>CG46/CG39</f>
        <v>5.9602649006622516E-2</v>
      </c>
      <c r="CI46" s="59"/>
      <c r="CJ46" s="58">
        <f>SUM(CJ40:CJ45)</f>
        <v>5</v>
      </c>
      <c r="CK46" s="59">
        <f>CJ46/CJ39</f>
        <v>3.6231884057971016E-2</v>
      </c>
      <c r="CL46" s="59"/>
      <c r="CM46" s="58">
        <f>SUM(CM40:CM45)</f>
        <v>9</v>
      </c>
      <c r="CN46" s="59">
        <f>CM46/CM39</f>
        <v>6.0810810810810814E-2</v>
      </c>
      <c r="CO46" s="59"/>
      <c r="CP46" s="58">
        <f>SUM(CP40:CP45)</f>
        <v>17</v>
      </c>
      <c r="CQ46" s="59">
        <f>CP46/CP39</f>
        <v>0.1118421052631579</v>
      </c>
      <c r="CR46" s="59"/>
      <c r="CS46" s="58">
        <f>SUM(CS40:CS45)</f>
        <v>21</v>
      </c>
      <c r="CT46" s="59">
        <f>CS46/CS39</f>
        <v>0.13461538461538461</v>
      </c>
      <c r="CU46" s="59"/>
      <c r="CV46" s="58">
        <f>SUM(CV40:CV45)</f>
        <v>9</v>
      </c>
      <c r="CW46" s="59">
        <f>CV46/CV39</f>
        <v>5.7324840764331211E-2</v>
      </c>
      <c r="CX46" s="59"/>
    </row>
    <row r="47" spans="1:102" s="24" customFormat="1" ht="8.25" customHeight="1">
      <c r="A47" s="22"/>
      <c r="B47" s="22" t="s">
        <v>19</v>
      </c>
      <c r="C47" s="22"/>
      <c r="D47" s="23">
        <v>60</v>
      </c>
      <c r="E47" s="26">
        <f>D47/D39</f>
        <v>0.92307692307692313</v>
      </c>
      <c r="F47" s="26"/>
      <c r="G47" s="23">
        <v>66</v>
      </c>
      <c r="H47" s="26">
        <f>G47/G39</f>
        <v>0.92957746478873238</v>
      </c>
      <c r="I47" s="26"/>
      <c r="J47" s="23">
        <v>67</v>
      </c>
      <c r="K47" s="26">
        <f>J47/J39</f>
        <v>0.9178082191780822</v>
      </c>
      <c r="L47" s="26"/>
      <c r="M47" s="23">
        <v>79</v>
      </c>
      <c r="N47" s="26">
        <f>M47/M39</f>
        <v>0.91860465116279066</v>
      </c>
      <c r="O47" s="26"/>
      <c r="P47" s="23">
        <v>99</v>
      </c>
      <c r="Q47" s="26">
        <f>P47/P39</f>
        <v>1</v>
      </c>
      <c r="R47" s="26"/>
      <c r="S47" s="23">
        <v>86</v>
      </c>
      <c r="T47" s="26">
        <f>S47/S39</f>
        <v>0.94505494505494503</v>
      </c>
      <c r="U47" s="26"/>
      <c r="V47" s="23">
        <f>V39-V46-V48</f>
        <v>96</v>
      </c>
      <c r="W47" s="26">
        <f>V47/V39</f>
        <v>0.96</v>
      </c>
      <c r="X47" s="26"/>
      <c r="Y47" s="23">
        <f>Y39-Y46-Y48</f>
        <v>89</v>
      </c>
      <c r="Z47" s="26">
        <f>Y47/Y39</f>
        <v>0.94680851063829785</v>
      </c>
      <c r="AA47" s="26"/>
      <c r="AB47" s="23">
        <f>AB39-AB46-AB48</f>
        <v>99</v>
      </c>
      <c r="AC47" s="26">
        <f>AB47/AB39</f>
        <v>1</v>
      </c>
      <c r="AD47" s="26"/>
      <c r="AE47" s="23">
        <f>AE39-AE46-AE48</f>
        <v>97</v>
      </c>
      <c r="AF47" s="26">
        <f>AE47/AE39</f>
        <v>1</v>
      </c>
      <c r="AG47" s="26"/>
      <c r="AH47" s="23">
        <f>AH39-AH46-AH48</f>
        <v>97</v>
      </c>
      <c r="AI47" s="26">
        <f>AH47/AH39</f>
        <v>0.98979591836734693</v>
      </c>
      <c r="AJ47" s="26"/>
      <c r="AK47" s="23">
        <f>AK39-AK46-AK48</f>
        <v>94</v>
      </c>
      <c r="AL47" s="26">
        <f>AK47/AK39</f>
        <v>0.97916666666666663</v>
      </c>
      <c r="AM47" s="26"/>
      <c r="AN47" s="23">
        <f>AN39-AN46-AN48</f>
        <v>102</v>
      </c>
      <c r="AO47" s="26">
        <f>AN47/AN39</f>
        <v>0.98076923076923073</v>
      </c>
      <c r="AP47" s="26"/>
      <c r="AQ47" s="23">
        <f>AQ39-AQ46-AQ48</f>
        <v>88</v>
      </c>
      <c r="AR47" s="26">
        <f>AQ47/AQ39</f>
        <v>0.94623655913978499</v>
      </c>
      <c r="AS47" s="26"/>
      <c r="AT47" s="23">
        <f>AT39-AT46-AT48</f>
        <v>104</v>
      </c>
      <c r="AU47" s="26">
        <f>AT47/AT39</f>
        <v>0.98113207547169812</v>
      </c>
      <c r="AV47" s="26"/>
      <c r="AW47" s="23">
        <f>AW39-AW46-AW48</f>
        <v>97</v>
      </c>
      <c r="AX47" s="26">
        <f>AW47/AW39</f>
        <v>1</v>
      </c>
      <c r="AY47" s="26"/>
      <c r="AZ47" s="23">
        <f>AZ39-AZ46-AZ48</f>
        <v>103</v>
      </c>
      <c r="BA47" s="26">
        <f>AZ47/AZ39</f>
        <v>0.98095238095238091</v>
      </c>
      <c r="BB47" s="26"/>
      <c r="BC47" s="23">
        <v>110</v>
      </c>
      <c r="BD47" s="26">
        <f>BC47/BC39</f>
        <v>0.97345132743362828</v>
      </c>
      <c r="BE47" s="26"/>
      <c r="BF47" s="23">
        <f>BF39-BF46-BF48-BF49</f>
        <v>110</v>
      </c>
      <c r="BG47" s="26">
        <f>BF47/BF39</f>
        <v>0.91666666666666663</v>
      </c>
      <c r="BH47" s="26"/>
      <c r="BI47" s="23">
        <f>BI39-BI46-BI48-BI49</f>
        <v>123</v>
      </c>
      <c r="BJ47" s="26">
        <f>BI47/BI39</f>
        <v>0.85416666666666663</v>
      </c>
      <c r="BK47" s="26"/>
      <c r="BL47" s="23">
        <f>BL39-BL46-BL48-BL49</f>
        <v>112</v>
      </c>
      <c r="BM47" s="26">
        <f>BL47/BL39</f>
        <v>0.77777777777777779</v>
      </c>
      <c r="BN47" s="26"/>
      <c r="BO47" s="23">
        <f>BO39-BO46-BO48-BO49</f>
        <v>129</v>
      </c>
      <c r="BP47" s="26">
        <f>BO47/BO39</f>
        <v>0.90845070422535212</v>
      </c>
      <c r="BQ47" s="26"/>
      <c r="BR47" s="23">
        <f>BR39-BR46-BR48-BR49</f>
        <v>124</v>
      </c>
      <c r="BS47" s="26">
        <f>BR47/BR39</f>
        <v>0.84353741496598644</v>
      </c>
      <c r="BT47" s="26"/>
      <c r="BU47" s="23">
        <f>BU39-BU46-BU48-BU49</f>
        <v>128</v>
      </c>
      <c r="BV47" s="26">
        <f>BU47/BU39</f>
        <v>0.87074829931972786</v>
      </c>
      <c r="BW47" s="26"/>
      <c r="BX47" s="23">
        <v>109</v>
      </c>
      <c r="BY47" s="26">
        <f>BX47/BX39</f>
        <v>0.77304964539007093</v>
      </c>
      <c r="BZ47" s="26"/>
      <c r="CA47" s="23">
        <v>120</v>
      </c>
      <c r="CB47" s="26">
        <f>CA47/CA39</f>
        <v>0.83916083916083917</v>
      </c>
      <c r="CC47" s="26"/>
      <c r="CD47" s="23">
        <v>75</v>
      </c>
      <c r="CE47" s="26">
        <f>CD47/CD39</f>
        <v>0.52083333333333337</v>
      </c>
      <c r="CF47" s="26"/>
      <c r="CG47" s="23">
        <v>132</v>
      </c>
      <c r="CH47" s="26">
        <f>CG47/CG39</f>
        <v>0.8741721854304636</v>
      </c>
      <c r="CI47" s="26"/>
      <c r="CJ47" s="23">
        <v>63</v>
      </c>
      <c r="CK47" s="26">
        <f>CJ47/CJ39</f>
        <v>0.45652173913043476</v>
      </c>
      <c r="CL47" s="26"/>
      <c r="CM47" s="23">
        <v>130</v>
      </c>
      <c r="CN47" s="26">
        <f>CM47/CM39</f>
        <v>0.8783783783783784</v>
      </c>
      <c r="CO47" s="26"/>
      <c r="CP47" s="23">
        <v>127</v>
      </c>
      <c r="CQ47" s="26">
        <f>CP47/CP39</f>
        <v>0.83552631578947367</v>
      </c>
      <c r="CR47" s="26"/>
      <c r="CS47" s="23">
        <v>127</v>
      </c>
      <c r="CT47" s="26">
        <f>CS47/CS39</f>
        <v>0.8141025641025641</v>
      </c>
      <c r="CU47" s="26"/>
      <c r="CV47" s="23">
        <v>108</v>
      </c>
      <c r="CW47" s="26">
        <f>CV47/CV39</f>
        <v>0.68789808917197448</v>
      </c>
      <c r="CX47" s="26"/>
    </row>
    <row r="48" spans="1:102" s="24" customFormat="1" ht="8.25" customHeight="1">
      <c r="A48" s="22"/>
      <c r="B48" s="22" t="s">
        <v>20</v>
      </c>
      <c r="C48" s="22"/>
      <c r="D48" s="23"/>
      <c r="E48" s="26">
        <f>D48/D39</f>
        <v>0</v>
      </c>
      <c r="F48" s="26"/>
      <c r="G48" s="23"/>
      <c r="H48" s="26">
        <f>G48/G39</f>
        <v>0</v>
      </c>
      <c r="I48" s="26"/>
      <c r="J48" s="23"/>
      <c r="K48" s="26">
        <f>J48/J39</f>
        <v>0</v>
      </c>
      <c r="L48" s="26"/>
      <c r="M48" s="23"/>
      <c r="N48" s="26">
        <f>M48/M39</f>
        <v>0</v>
      </c>
      <c r="O48" s="26"/>
      <c r="P48" s="23"/>
      <c r="Q48" s="26">
        <f>P48/P39</f>
        <v>0</v>
      </c>
      <c r="R48" s="26"/>
      <c r="S48" s="23"/>
      <c r="T48" s="26">
        <f>S48/S39</f>
        <v>0</v>
      </c>
      <c r="U48" s="26"/>
      <c r="V48" s="23">
        <v>0</v>
      </c>
      <c r="W48" s="26">
        <f>V48/V39</f>
        <v>0</v>
      </c>
      <c r="X48" s="26"/>
      <c r="Y48" s="23">
        <v>1</v>
      </c>
      <c r="Z48" s="26">
        <f>Y48/Y39</f>
        <v>1.0638297872340425E-2</v>
      </c>
      <c r="AA48" s="26"/>
      <c r="AB48" s="23">
        <v>0</v>
      </c>
      <c r="AC48" s="26">
        <f>AB48/AB39</f>
        <v>0</v>
      </c>
      <c r="AD48" s="26"/>
      <c r="AE48" s="23">
        <v>0</v>
      </c>
      <c r="AF48" s="26">
        <f>AE48/AE39</f>
        <v>0</v>
      </c>
      <c r="AG48" s="26"/>
      <c r="AH48" s="23">
        <v>0</v>
      </c>
      <c r="AI48" s="26">
        <f>AH48/AH39</f>
        <v>0</v>
      </c>
      <c r="AJ48" s="26"/>
      <c r="AK48" s="23">
        <v>0</v>
      </c>
      <c r="AL48" s="26">
        <f>AK48/AK39</f>
        <v>0</v>
      </c>
      <c r="AM48" s="26"/>
      <c r="AN48" s="23">
        <v>0</v>
      </c>
      <c r="AO48" s="26">
        <f>AN48/AN39</f>
        <v>0</v>
      </c>
      <c r="AP48" s="26"/>
      <c r="AQ48" s="23">
        <v>2</v>
      </c>
      <c r="AR48" s="26">
        <f>AQ48/AQ39</f>
        <v>2.1505376344086023E-2</v>
      </c>
      <c r="AS48" s="26"/>
      <c r="AT48" s="23">
        <v>0</v>
      </c>
      <c r="AU48" s="26">
        <f>AT48/AT39</f>
        <v>0</v>
      </c>
      <c r="AV48" s="26"/>
      <c r="AW48" s="23">
        <v>0</v>
      </c>
      <c r="AX48" s="26">
        <f>AW48/AW39</f>
        <v>0</v>
      </c>
      <c r="AY48" s="26"/>
      <c r="AZ48" s="23">
        <v>0</v>
      </c>
      <c r="BA48" s="26">
        <f>AZ48/AZ39</f>
        <v>0</v>
      </c>
      <c r="BB48" s="26"/>
      <c r="BC48" s="23">
        <v>1</v>
      </c>
      <c r="BD48" s="26">
        <f>BC48/BC39</f>
        <v>8.8495575221238937E-3</v>
      </c>
      <c r="BE48" s="26"/>
      <c r="BF48" s="23">
        <v>0</v>
      </c>
      <c r="BG48" s="26">
        <f>BF48/$BF$39</f>
        <v>0</v>
      </c>
      <c r="BH48" s="26"/>
      <c r="BI48" s="23">
        <v>0</v>
      </c>
      <c r="BJ48" s="26">
        <f>BI48/$BI$39</f>
        <v>0</v>
      </c>
      <c r="BK48" s="26"/>
      <c r="BL48" s="23">
        <v>2</v>
      </c>
      <c r="BM48" s="26">
        <f>BL48/$BL$39</f>
        <v>1.3888888888888888E-2</v>
      </c>
      <c r="BN48" s="26"/>
      <c r="BO48" s="23">
        <v>2</v>
      </c>
      <c r="BP48" s="26">
        <f>BO48/$BO$39</f>
        <v>1.4084507042253521E-2</v>
      </c>
      <c r="BQ48" s="26"/>
      <c r="BR48" s="23">
        <v>0</v>
      </c>
      <c r="BS48" s="26">
        <f>BR48/$CM$39</f>
        <v>0</v>
      </c>
      <c r="BT48" s="26"/>
      <c r="BU48" s="23">
        <v>1</v>
      </c>
      <c r="BV48" s="26">
        <f>BU48/$CM$39</f>
        <v>6.7567567567567571E-3</v>
      </c>
      <c r="BW48" s="26"/>
      <c r="BX48" s="23">
        <v>0</v>
      </c>
      <c r="BY48" s="26">
        <f>BX48/$CM$39</f>
        <v>0</v>
      </c>
      <c r="BZ48" s="26"/>
      <c r="CA48" s="23">
        <v>2</v>
      </c>
      <c r="CB48" s="26">
        <f>CA48/$CM$39</f>
        <v>1.3513513513513514E-2</v>
      </c>
      <c r="CC48" s="26"/>
      <c r="CD48" s="23">
        <v>0</v>
      </c>
      <c r="CE48" s="26">
        <f>CD48/$CM$39</f>
        <v>0</v>
      </c>
      <c r="CF48" s="26"/>
      <c r="CG48" s="23">
        <v>2</v>
      </c>
      <c r="CH48" s="26">
        <f>CG48/$CM$39</f>
        <v>1.3513513513513514E-2</v>
      </c>
      <c r="CI48" s="26"/>
      <c r="CJ48" s="23">
        <v>0</v>
      </c>
      <c r="CK48" s="26">
        <f>CJ48/$CM$39</f>
        <v>0</v>
      </c>
      <c r="CL48" s="26"/>
      <c r="CM48" s="23">
        <v>2</v>
      </c>
      <c r="CN48" s="26">
        <f>CM48/$CM$39</f>
        <v>1.3513513513513514E-2</v>
      </c>
      <c r="CO48" s="26"/>
      <c r="CP48" s="23">
        <v>2</v>
      </c>
      <c r="CQ48" s="26">
        <f>CP48/$CM$39</f>
        <v>1.3513513513513514E-2</v>
      </c>
      <c r="CR48" s="26"/>
      <c r="CS48" s="23">
        <v>1</v>
      </c>
      <c r="CT48" s="26">
        <f>CS48/$CM$39</f>
        <v>6.7567567567567571E-3</v>
      </c>
      <c r="CU48" s="26"/>
      <c r="CV48" s="23">
        <v>1</v>
      </c>
      <c r="CW48" s="26">
        <f>CV48/$CM$39</f>
        <v>6.7567567567567571E-3</v>
      </c>
      <c r="CX48" s="26"/>
    </row>
    <row r="49" spans="1:102" s="24" customFormat="1" ht="8.25" customHeight="1">
      <c r="A49" s="64"/>
      <c r="B49" s="64" t="s">
        <v>79</v>
      </c>
      <c r="C49" s="64"/>
      <c r="D49" s="27"/>
      <c r="E49" s="65"/>
      <c r="F49" s="65"/>
      <c r="G49" s="27"/>
      <c r="H49" s="65"/>
      <c r="I49" s="65"/>
      <c r="J49" s="27"/>
      <c r="K49" s="65"/>
      <c r="L49" s="65"/>
      <c r="M49" s="27"/>
      <c r="N49" s="65"/>
      <c r="O49" s="65"/>
      <c r="P49" s="27"/>
      <c r="Q49" s="65"/>
      <c r="R49" s="65"/>
      <c r="S49" s="27"/>
      <c r="T49" s="65"/>
      <c r="U49" s="65"/>
      <c r="V49" s="27"/>
      <c r="W49" s="65"/>
      <c r="X49" s="65"/>
      <c r="Y49" s="27"/>
      <c r="Z49" s="65"/>
      <c r="AA49" s="65"/>
      <c r="AB49" s="27"/>
      <c r="AC49" s="65"/>
      <c r="AD49" s="65"/>
      <c r="AE49" s="27"/>
      <c r="AF49" s="65"/>
      <c r="AG49" s="65"/>
      <c r="AH49" s="27"/>
      <c r="AI49" s="65"/>
      <c r="AJ49" s="65"/>
      <c r="AK49" s="27"/>
      <c r="AL49" s="65"/>
      <c r="AM49" s="65"/>
      <c r="AN49" s="27"/>
      <c r="AO49" s="65"/>
      <c r="AP49" s="65"/>
      <c r="AQ49" s="27"/>
      <c r="AR49" s="65"/>
      <c r="AS49" s="65"/>
      <c r="AT49" s="27"/>
      <c r="AU49" s="65"/>
      <c r="AV49" s="65"/>
      <c r="AW49" s="27"/>
      <c r="AX49" s="65"/>
      <c r="AY49" s="65"/>
      <c r="AZ49" s="27"/>
      <c r="BA49" s="65"/>
      <c r="BB49" s="65"/>
      <c r="BC49" s="27"/>
      <c r="BD49" s="65"/>
      <c r="BE49" s="65"/>
      <c r="BF49" s="27">
        <v>8</v>
      </c>
      <c r="BG49" s="65">
        <f>BF49/$BF$39</f>
        <v>6.6666666666666666E-2</v>
      </c>
      <c r="BH49" s="65"/>
      <c r="BI49" s="27">
        <v>13</v>
      </c>
      <c r="BJ49" s="65">
        <f>BI49/$BI$39</f>
        <v>9.0277777777777776E-2</v>
      </c>
      <c r="BK49" s="65"/>
      <c r="BL49" s="27">
        <v>27</v>
      </c>
      <c r="BM49" s="65">
        <f>BL49/$BL$39</f>
        <v>0.1875</v>
      </c>
      <c r="BN49" s="65"/>
      <c r="BO49" s="27">
        <v>9</v>
      </c>
      <c r="BP49" s="65">
        <f>BO49/$BO$39</f>
        <v>6.3380281690140844E-2</v>
      </c>
      <c r="BQ49" s="65"/>
      <c r="BR49" s="27">
        <v>18</v>
      </c>
      <c r="BS49" s="65">
        <f>BR49/$CM$39</f>
        <v>0.12162162162162163</v>
      </c>
      <c r="BT49" s="65"/>
      <c r="BU49" s="27">
        <v>11</v>
      </c>
      <c r="BV49" s="65">
        <f>BU49/$CM$39</f>
        <v>7.4324324324324328E-2</v>
      </c>
      <c r="BW49" s="65"/>
      <c r="BX49" s="27">
        <v>26</v>
      </c>
      <c r="BY49" s="65">
        <f>BX49/$CM$39</f>
        <v>0.17567567567567569</v>
      </c>
      <c r="BZ49" s="65"/>
      <c r="CA49" s="27">
        <v>7</v>
      </c>
      <c r="CB49" s="65">
        <f>CA49/$CM$39</f>
        <v>4.72972972972973E-2</v>
      </c>
      <c r="CC49" s="65"/>
      <c r="CD49" s="27">
        <v>67</v>
      </c>
      <c r="CE49" s="65">
        <f>CD49/$CM$39</f>
        <v>0.45270270270270269</v>
      </c>
      <c r="CF49" s="65"/>
      <c r="CG49" s="27">
        <v>8</v>
      </c>
      <c r="CH49" s="65">
        <f>CG49/$CM$39</f>
        <v>5.4054054054054057E-2</v>
      </c>
      <c r="CI49" s="65"/>
      <c r="CJ49" s="27">
        <v>70</v>
      </c>
      <c r="CK49" s="65">
        <f>CJ49/$CM$39</f>
        <v>0.47297297297297297</v>
      </c>
      <c r="CL49" s="65"/>
      <c r="CM49" s="27">
        <v>7</v>
      </c>
      <c r="CN49" s="65">
        <f>CM49/$CM$39</f>
        <v>4.72972972972973E-2</v>
      </c>
      <c r="CO49" s="65"/>
      <c r="CP49" s="27">
        <v>6</v>
      </c>
      <c r="CQ49" s="65">
        <f>CP49/$CM$39</f>
        <v>4.0540540540540543E-2</v>
      </c>
      <c r="CR49" s="65"/>
      <c r="CS49" s="27">
        <v>7</v>
      </c>
      <c r="CT49" s="65">
        <f>CS49/$CM$39</f>
        <v>4.72972972972973E-2</v>
      </c>
      <c r="CU49" s="65"/>
      <c r="CV49" s="27">
        <v>39</v>
      </c>
      <c r="CW49" s="65">
        <f>CV49/$CM$39</f>
        <v>0.26351351351351349</v>
      </c>
      <c r="CX49" s="65"/>
    </row>
    <row r="50" spans="1:102" s="78" customFormat="1" ht="15" customHeight="1">
      <c r="A50" s="78" t="s">
        <v>2</v>
      </c>
      <c r="D50" s="79">
        <f>SUM(D57:D59)</f>
        <v>4736</v>
      </c>
      <c r="E50" s="80"/>
      <c r="F50" s="80"/>
      <c r="G50" s="79">
        <f>SUM(G57:G59)</f>
        <v>4871</v>
      </c>
      <c r="H50" s="80"/>
      <c r="I50" s="80"/>
      <c r="J50" s="79">
        <f>SUM(J57:J59)</f>
        <v>4860</v>
      </c>
      <c r="K50" s="80"/>
      <c r="L50" s="80"/>
      <c r="M50" s="79">
        <f>SUM(M57:M59)</f>
        <v>4706</v>
      </c>
      <c r="N50" s="80"/>
      <c r="O50" s="80"/>
      <c r="P50" s="79">
        <f>SUM(P57:P59)</f>
        <v>4690</v>
      </c>
      <c r="Q50" s="80"/>
      <c r="R50" s="80"/>
      <c r="S50" s="79">
        <f>SUM(S57:S59)</f>
        <v>4665</v>
      </c>
      <c r="T50" s="80"/>
      <c r="U50" s="80"/>
      <c r="V50" s="79">
        <f>SUM(V57:V59)</f>
        <v>5105</v>
      </c>
      <c r="W50" s="80"/>
      <c r="X50" s="80"/>
      <c r="Y50" s="79">
        <f>SUM(Y57:Y59)</f>
        <v>4945</v>
      </c>
      <c r="Z50" s="80"/>
      <c r="AA50" s="80"/>
      <c r="AB50" s="79">
        <f>SUM(AB57:AB59)</f>
        <v>5136</v>
      </c>
      <c r="AC50" s="80"/>
      <c r="AD50" s="80"/>
      <c r="AE50" s="79">
        <f>SUM(AE57:AE59)</f>
        <v>5120</v>
      </c>
      <c r="AF50" s="80"/>
      <c r="AG50" s="80"/>
      <c r="AH50" s="79">
        <f>SUM(AH57:AH59)</f>
        <v>5302</v>
      </c>
      <c r="AI50" s="80"/>
      <c r="AJ50" s="80"/>
      <c r="AK50" s="79">
        <f>SUM(AK57:AK59)</f>
        <v>5610</v>
      </c>
      <c r="AL50" s="80"/>
      <c r="AM50" s="80"/>
      <c r="AN50" s="79">
        <f>SUM(AN57:AN59)</f>
        <v>5673</v>
      </c>
      <c r="AO50" s="80"/>
      <c r="AP50" s="80"/>
      <c r="AQ50" s="79">
        <f>SUM(AQ57:AQ59)</f>
        <v>5876</v>
      </c>
      <c r="AR50" s="80"/>
      <c r="AS50" s="80"/>
      <c r="AT50" s="79">
        <f>SUM(AT57:AT59)</f>
        <v>5894</v>
      </c>
      <c r="AU50" s="80"/>
      <c r="AV50" s="80"/>
      <c r="AW50" s="79">
        <f>SUM(AW57:AW59)</f>
        <v>5414</v>
      </c>
      <c r="AX50" s="80"/>
      <c r="AY50" s="80"/>
      <c r="AZ50" s="79">
        <f>SUM(AZ57:AZ59)</f>
        <v>5604</v>
      </c>
      <c r="BA50" s="80"/>
      <c r="BB50" s="80"/>
      <c r="BC50" s="79">
        <f>SUM(BC57:BC59)</f>
        <v>5368</v>
      </c>
      <c r="BD50" s="80"/>
      <c r="BE50" s="80"/>
      <c r="BF50" s="79">
        <f>SUM(BF57:BF60)</f>
        <v>5650</v>
      </c>
      <c r="BG50" s="80"/>
      <c r="BH50" s="80"/>
      <c r="BI50" s="79">
        <f>SUM(BI57:BI60)</f>
        <v>5915</v>
      </c>
      <c r="BJ50" s="80"/>
      <c r="BK50" s="80"/>
      <c r="BL50" s="79">
        <f>SUM(BL57:BL60)</f>
        <v>6327</v>
      </c>
      <c r="BM50" s="80"/>
      <c r="BN50" s="80"/>
      <c r="BO50" s="79">
        <f>SUM(BO57:BO60)</f>
        <v>6321</v>
      </c>
      <c r="BP50" s="80"/>
      <c r="BQ50" s="80"/>
      <c r="BR50" s="79">
        <f>SUM(BR57:BR60)</f>
        <v>6716</v>
      </c>
      <c r="BS50" s="80"/>
      <c r="BT50" s="80"/>
      <c r="BU50" s="79">
        <f>SUM(BU57:BU60)</f>
        <v>7028</v>
      </c>
      <c r="BV50" s="80"/>
      <c r="BW50" s="80"/>
      <c r="BX50" s="79">
        <f>SUM(BX57:BX60)</f>
        <v>7543</v>
      </c>
      <c r="BY50" s="80"/>
      <c r="BZ50" s="80"/>
      <c r="CA50" s="79">
        <f>SUM(CA57:CA60)</f>
        <v>8078</v>
      </c>
      <c r="CB50" s="80"/>
      <c r="CC50" s="80"/>
      <c r="CD50" s="79">
        <f>SUM(CD57:CD60)</f>
        <v>8362</v>
      </c>
      <c r="CE50" s="80"/>
      <c r="CF50" s="80"/>
      <c r="CG50" s="79">
        <f>SUM(CG57:CG60)</f>
        <v>8426</v>
      </c>
      <c r="CH50" s="80"/>
      <c r="CI50" s="80"/>
      <c r="CJ50" s="79">
        <f>SUM(CJ57:CJ60)</f>
        <v>8338</v>
      </c>
      <c r="CK50" s="80"/>
      <c r="CL50" s="80"/>
      <c r="CM50" s="79">
        <f>SUM(CM57:CM60)</f>
        <v>7958</v>
      </c>
      <c r="CN50" s="80"/>
      <c r="CO50" s="80"/>
      <c r="CP50" s="79">
        <f>SUM(CP57:CP60)</f>
        <v>7821</v>
      </c>
      <c r="CQ50" s="80"/>
      <c r="CR50" s="80"/>
      <c r="CS50" s="79">
        <f>SUM(CS57:CS60)</f>
        <v>7438</v>
      </c>
      <c r="CT50" s="80"/>
      <c r="CU50" s="80"/>
      <c r="CV50" s="79">
        <f>SUM(CV57:CV60)</f>
        <v>7135</v>
      </c>
      <c r="CW50" s="80"/>
      <c r="CX50" s="80"/>
    </row>
    <row r="51" spans="1:102" s="31" customFormat="1" ht="9" customHeight="1">
      <c r="A51" s="28"/>
      <c r="B51" s="28" t="s">
        <v>32</v>
      </c>
      <c r="C51" s="28"/>
      <c r="D51" s="29">
        <f>D7+D40+D18+D29</f>
        <v>0</v>
      </c>
      <c r="E51" s="30">
        <f>D51/D50</f>
        <v>0</v>
      </c>
      <c r="F51" s="30"/>
      <c r="G51" s="29">
        <f>G7+G40+G18+G29</f>
        <v>0</v>
      </c>
      <c r="H51" s="30">
        <f>G51/G50</f>
        <v>0</v>
      </c>
      <c r="I51" s="30"/>
      <c r="J51" s="29">
        <f>J7+J40+J18+J29</f>
        <v>0</v>
      </c>
      <c r="K51" s="30">
        <f>J51/J50</f>
        <v>0</v>
      </c>
      <c r="L51" s="30"/>
      <c r="M51" s="29">
        <f>M7+M40+M18+M29</f>
        <v>0</v>
      </c>
      <c r="N51" s="30">
        <f>M51/M50</f>
        <v>0</v>
      </c>
      <c r="O51" s="30"/>
      <c r="P51" s="29">
        <f>P7+P40+P18+P29</f>
        <v>0</v>
      </c>
      <c r="Q51" s="30">
        <f>P51/P50</f>
        <v>0</v>
      </c>
      <c r="R51" s="30"/>
      <c r="S51" s="29">
        <f>S7+S40+S18+S29</f>
        <v>0</v>
      </c>
      <c r="T51" s="30">
        <f>S51/S50</f>
        <v>0</v>
      </c>
      <c r="U51" s="30"/>
      <c r="V51" s="29">
        <f>V7+V40+V18+V29</f>
        <v>131</v>
      </c>
      <c r="W51" s="30">
        <f>V51/V50</f>
        <v>2.566111655239961E-2</v>
      </c>
      <c r="X51" s="30"/>
      <c r="Y51" s="29">
        <f>Y7+Y40+Y18+Y29</f>
        <v>99</v>
      </c>
      <c r="Z51" s="30">
        <f>Y51/Y50</f>
        <v>2.0020222446916078E-2</v>
      </c>
      <c r="AA51" s="30"/>
      <c r="AB51" s="29">
        <f>AB7+AB40+AB18+AB29</f>
        <v>108</v>
      </c>
      <c r="AC51" s="30">
        <f>AB51/AB50</f>
        <v>2.1028037383177569E-2</v>
      </c>
      <c r="AD51" s="30"/>
      <c r="AE51" s="29">
        <f>AE7+AE40+AE18+AE29</f>
        <v>99</v>
      </c>
      <c r="AF51" s="30">
        <f>AE51/AE50</f>
        <v>1.9335937500000001E-2</v>
      </c>
      <c r="AG51" s="30"/>
      <c r="AH51" s="29">
        <f>AH7+AH40+AH18+AH29</f>
        <v>107</v>
      </c>
      <c r="AI51" s="30">
        <f>AH51/AH50</f>
        <v>2.018106374952848E-2</v>
      </c>
      <c r="AJ51" s="30"/>
      <c r="AK51" s="29">
        <f>AK7+AK40+AK18+AK29</f>
        <v>100</v>
      </c>
      <c r="AL51" s="30">
        <f>AK51/AK50</f>
        <v>1.7825311942959002E-2</v>
      </c>
      <c r="AM51" s="30"/>
      <c r="AN51" s="29">
        <f>AN7+AN40+AN18+AN29</f>
        <v>119</v>
      </c>
      <c r="AO51" s="30">
        <f>AN51/AN50</f>
        <v>2.0976555614313414E-2</v>
      </c>
      <c r="AP51" s="30"/>
      <c r="AQ51" s="29">
        <f>AQ7+AQ40+AQ18+AQ29</f>
        <v>114</v>
      </c>
      <c r="AR51" s="30">
        <f>AQ51/AQ50</f>
        <v>1.9400953029271615E-2</v>
      </c>
      <c r="AS51" s="30"/>
      <c r="AT51" s="29">
        <f>AT7+AT40+AT18+AT29</f>
        <v>151</v>
      </c>
      <c r="AU51" s="30">
        <f>AT51/AT50</f>
        <v>2.5619273837801153E-2</v>
      </c>
      <c r="AV51" s="30"/>
      <c r="AW51" s="29">
        <f>AW7+AW40+AW18+AW29</f>
        <v>128</v>
      </c>
      <c r="AX51" s="30">
        <f>AW51/AW50</f>
        <v>2.3642408570373107E-2</v>
      </c>
      <c r="AY51" s="30"/>
      <c r="AZ51" s="29">
        <f>AZ7+AZ40+AZ18+AZ29</f>
        <v>132</v>
      </c>
      <c r="BA51" s="30">
        <f>AZ51/AZ50</f>
        <v>2.3554603854389723E-2</v>
      </c>
      <c r="BB51" s="30"/>
      <c r="BC51" s="29">
        <f>BC7+BC40+BC18+BC29</f>
        <v>135</v>
      </c>
      <c r="BD51" s="30">
        <f>BC51/BC50</f>
        <v>2.5149031296572279E-2</v>
      </c>
      <c r="BE51" s="30"/>
      <c r="BF51" s="29">
        <f t="shared" ref="BF51:BF56" si="0">BF7+BF40+BF18+BF29</f>
        <v>138</v>
      </c>
      <c r="BG51" s="30">
        <f>BF51/BF50</f>
        <v>2.4424778761061947E-2</v>
      </c>
      <c r="BH51" s="30"/>
      <c r="BI51" s="29">
        <f t="shared" ref="BI51:BI56" si="1">BI7+BI40+BI18+BI29</f>
        <v>120</v>
      </c>
      <c r="BJ51" s="30">
        <f>BI51/BI50</f>
        <v>2.0287404902789519E-2</v>
      </c>
      <c r="BK51" s="30"/>
      <c r="BL51" s="29">
        <f t="shared" ref="BL51:BL56" si="2">BL7+BL40+BL18+BL29</f>
        <v>126</v>
      </c>
      <c r="BM51" s="30">
        <f>BL51/BL50</f>
        <v>1.9914651493598862E-2</v>
      </c>
      <c r="BN51" s="30"/>
      <c r="BO51" s="29">
        <f t="shared" ref="BO51:BO56" si="3">BO7+BO40+BO18+BO29</f>
        <v>128</v>
      </c>
      <c r="BP51" s="30">
        <f>BO51/BO50</f>
        <v>2.0249960449295997E-2</v>
      </c>
      <c r="BQ51" s="30"/>
      <c r="BR51" s="29">
        <f t="shared" ref="BR51:BR56" si="4">BR7+BR40+BR18+BR29</f>
        <v>142</v>
      </c>
      <c r="BS51" s="30">
        <f>BR51/BR50</f>
        <v>2.114353782013103E-2</v>
      </c>
      <c r="BT51" s="30"/>
      <c r="BU51" s="29">
        <f>BU7+BU40+BU18+BU29</f>
        <v>145</v>
      </c>
      <c r="BV51" s="30">
        <f>BU51/BU50</f>
        <v>2.0631758679567444E-2</v>
      </c>
      <c r="BW51" s="30"/>
      <c r="BX51" s="29">
        <f>BX7+BX40+BX18+BX29</f>
        <v>163</v>
      </c>
      <c r="BY51" s="30">
        <f>BX51/BX50</f>
        <v>2.1609439215166379E-2</v>
      </c>
      <c r="BZ51" s="30"/>
      <c r="CA51" s="29">
        <f>CA7+CA40+CA18+CA29</f>
        <v>167</v>
      </c>
      <c r="CB51" s="30">
        <f>CA51/CA50</f>
        <v>2.0673434018321366E-2</v>
      </c>
      <c r="CC51" s="30"/>
      <c r="CD51" s="29">
        <f>CD7+CD40+CD18+CD29</f>
        <v>189</v>
      </c>
      <c r="CE51" s="30">
        <f>CD51/CD50</f>
        <v>2.2602248265965082E-2</v>
      </c>
      <c r="CF51" s="30"/>
      <c r="CG51" s="29">
        <f>CG7+CG40+CG18+CG29</f>
        <v>202</v>
      </c>
      <c r="CH51" s="30">
        <f>CG51/CG50</f>
        <v>2.3973415618324233E-2</v>
      </c>
      <c r="CI51" s="30"/>
      <c r="CJ51" s="29">
        <f>CJ7+CJ40+CJ18+CJ29</f>
        <v>189</v>
      </c>
      <c r="CK51" s="30">
        <f>CJ51/CJ50</f>
        <v>2.2667306308467257E-2</v>
      </c>
      <c r="CL51" s="30"/>
      <c r="CM51" s="29">
        <f t="shared" ref="CM51:CM56" si="5">CM7+CM40+CM18+CM29</f>
        <v>204</v>
      </c>
      <c r="CN51" s="30">
        <f>CM51/CM50</f>
        <v>2.5634581553154057E-2</v>
      </c>
      <c r="CO51" s="30"/>
      <c r="CP51" s="29">
        <f t="shared" ref="CP51:CP56" si="6">CP7+CP40+CP18+CP29</f>
        <v>181</v>
      </c>
      <c r="CQ51" s="30">
        <f>CP51/CP50</f>
        <v>2.3142820611175043E-2</v>
      </c>
      <c r="CR51" s="30"/>
      <c r="CS51" s="29">
        <f t="shared" ref="CS51:CS56" si="7">CS7+CS40+CS18+CS29</f>
        <v>172</v>
      </c>
      <c r="CT51" s="30">
        <f>CS51/CS50</f>
        <v>2.312449583221296E-2</v>
      </c>
      <c r="CU51" s="30"/>
      <c r="CV51" s="29">
        <f t="shared" ref="CV51:CV56" si="8">CV7+CV40+CV18+CV29</f>
        <v>153</v>
      </c>
      <c r="CW51" s="30">
        <f>CV51/CV50</f>
        <v>2.1443587946741414E-2</v>
      </c>
      <c r="CX51" s="30"/>
    </row>
    <row r="52" spans="1:102" s="31" customFormat="1" ht="9" customHeight="1">
      <c r="A52" s="28"/>
      <c r="B52" s="28" t="s">
        <v>17</v>
      </c>
      <c r="C52" s="28"/>
      <c r="D52" s="29">
        <f>D8+D41+D19+D30</f>
        <v>0</v>
      </c>
      <c r="E52" s="30">
        <f>D52/D50</f>
        <v>0</v>
      </c>
      <c r="F52" s="30"/>
      <c r="G52" s="29">
        <f>G8+G41+G19+G30</f>
        <v>0</v>
      </c>
      <c r="H52" s="30">
        <f>G52/G50</f>
        <v>0</v>
      </c>
      <c r="I52" s="30"/>
      <c r="J52" s="29">
        <f>J8+J41+J19+J30</f>
        <v>0</v>
      </c>
      <c r="K52" s="30">
        <f>J52/J50</f>
        <v>0</v>
      </c>
      <c r="L52" s="30"/>
      <c r="M52" s="29">
        <f>M8+M41+M19+M30</f>
        <v>0</v>
      </c>
      <c r="N52" s="30">
        <f>M52/M50</f>
        <v>0</v>
      </c>
      <c r="O52" s="30"/>
      <c r="P52" s="29">
        <f>P8+P41+P19+P30</f>
        <v>0</v>
      </c>
      <c r="Q52" s="30">
        <f>P52/P50</f>
        <v>0</v>
      </c>
      <c r="R52" s="30"/>
      <c r="S52" s="29">
        <f>S8+S41+S19+S30</f>
        <v>0</v>
      </c>
      <c r="T52" s="30">
        <f>S52/S50</f>
        <v>0</v>
      </c>
      <c r="U52" s="30"/>
      <c r="V52" s="29">
        <f>V8+V41+V19+V30</f>
        <v>6</v>
      </c>
      <c r="W52" s="30">
        <f>V52/V50</f>
        <v>1.1753183153770813E-3</v>
      </c>
      <c r="X52" s="30"/>
      <c r="Y52" s="29">
        <f>Y8+Y41+Y19+Y30</f>
        <v>14</v>
      </c>
      <c r="Z52" s="30">
        <f>Y52/Y50</f>
        <v>2.8311425682507585E-3</v>
      </c>
      <c r="AA52" s="30"/>
      <c r="AB52" s="29">
        <f>AB8+AB41+AB19+AB30</f>
        <v>9</v>
      </c>
      <c r="AC52" s="30">
        <f>AB52/AB50</f>
        <v>1.7523364485981308E-3</v>
      </c>
      <c r="AD52" s="30"/>
      <c r="AE52" s="29">
        <f>AE8+AE41+AE19+AE30</f>
        <v>15</v>
      </c>
      <c r="AF52" s="30">
        <f>AE52/AE50</f>
        <v>2.9296875E-3</v>
      </c>
      <c r="AG52" s="30"/>
      <c r="AH52" s="29">
        <f>AH8+AH41+AH19+AH30</f>
        <v>15</v>
      </c>
      <c r="AI52" s="30">
        <f>AH52/AH50</f>
        <v>2.8291210863824971E-3</v>
      </c>
      <c r="AJ52" s="30"/>
      <c r="AK52" s="29">
        <f>AK8+AK41+AK19+AK30</f>
        <v>18</v>
      </c>
      <c r="AL52" s="30">
        <f>AK52/AK50</f>
        <v>3.2085561497326204E-3</v>
      </c>
      <c r="AM52" s="30"/>
      <c r="AN52" s="29">
        <f>AN8+AN41+AN19+AN30</f>
        <v>17</v>
      </c>
      <c r="AO52" s="30">
        <f>AN52/AN50</f>
        <v>2.9966508020447735E-3</v>
      </c>
      <c r="AP52" s="30"/>
      <c r="AQ52" s="29">
        <f>AQ8+AQ41+AQ19+AQ30</f>
        <v>14</v>
      </c>
      <c r="AR52" s="30">
        <f>AQ52/AQ50</f>
        <v>2.3825731790333561E-3</v>
      </c>
      <c r="AS52" s="30"/>
      <c r="AT52" s="29">
        <f>AT8+AT41+AT19+AT30</f>
        <v>12</v>
      </c>
      <c r="AU52" s="30">
        <f>AT52/AT50</f>
        <v>2.0359687818120122E-3</v>
      </c>
      <c r="AV52" s="30"/>
      <c r="AW52" s="29">
        <f>AW8+AW41+AW19+AW30</f>
        <v>8</v>
      </c>
      <c r="AX52" s="30">
        <f>AW52/AW50</f>
        <v>1.4776505356483192E-3</v>
      </c>
      <c r="AY52" s="30"/>
      <c r="AZ52" s="29">
        <f>AZ8+AZ41+AZ19+AZ30</f>
        <v>19</v>
      </c>
      <c r="BA52" s="30">
        <f>AZ52/AZ50</f>
        <v>3.3904354032833692E-3</v>
      </c>
      <c r="BB52" s="30"/>
      <c r="BC52" s="29">
        <f>BC8+BC41+BC19+BC30</f>
        <v>17</v>
      </c>
      <c r="BD52" s="30">
        <f>BC52/BC50</f>
        <v>3.1669150521609537E-3</v>
      </c>
      <c r="BE52" s="30"/>
      <c r="BF52" s="29">
        <f t="shared" si="0"/>
        <v>16</v>
      </c>
      <c r="BG52" s="30">
        <f>BF52/BF50</f>
        <v>2.8318584070796461E-3</v>
      </c>
      <c r="BH52" s="30"/>
      <c r="BI52" s="29">
        <f t="shared" si="1"/>
        <v>7</v>
      </c>
      <c r="BJ52" s="30">
        <f>BI52/BI50</f>
        <v>1.1834319526627219E-3</v>
      </c>
      <c r="BK52" s="30"/>
      <c r="BL52" s="29">
        <f t="shared" si="2"/>
        <v>8</v>
      </c>
      <c r="BM52" s="30">
        <f>BL52/BL50</f>
        <v>1.264422317053896E-3</v>
      </c>
      <c r="BN52" s="30"/>
      <c r="BO52" s="29">
        <f t="shared" si="3"/>
        <v>20</v>
      </c>
      <c r="BP52" s="30">
        <f>BO52/BO50</f>
        <v>3.1640563202024997E-3</v>
      </c>
      <c r="BQ52" s="30"/>
      <c r="BR52" s="29">
        <f t="shared" si="4"/>
        <v>6</v>
      </c>
      <c r="BS52" s="30">
        <f>BR52/BR50</f>
        <v>8.9338892197736745E-4</v>
      </c>
      <c r="BT52" s="30"/>
      <c r="BU52" s="29">
        <f>BU8+BU41+BU19+BU30</f>
        <v>8</v>
      </c>
      <c r="BV52" s="30">
        <f>BU52/BU50</f>
        <v>1.1383039271485487E-3</v>
      </c>
      <c r="BW52" s="30"/>
      <c r="BX52" s="29">
        <f>BX8+BX41+BX19+BX30</f>
        <v>20</v>
      </c>
      <c r="BY52" s="30">
        <f>BX52/BX50</f>
        <v>2.6514649343762427E-3</v>
      </c>
      <c r="BZ52" s="30"/>
      <c r="CA52" s="29">
        <f>CA8+CA41+CA19+CA30</f>
        <v>22</v>
      </c>
      <c r="CB52" s="30">
        <f>CA52/CA50</f>
        <v>2.723446397623174E-3</v>
      </c>
      <c r="CC52" s="30"/>
      <c r="CD52" s="29">
        <f>CD8+CD41+CD19+CD30</f>
        <v>17</v>
      </c>
      <c r="CE52" s="30">
        <f>CD52/CD50</f>
        <v>2.033006457785219E-3</v>
      </c>
      <c r="CF52" s="30"/>
      <c r="CG52" s="29">
        <f>CG8+CG41+CG19+CG30</f>
        <v>15</v>
      </c>
      <c r="CH52" s="30">
        <f>CG52/CG50</f>
        <v>1.7802041300735818E-3</v>
      </c>
      <c r="CI52" s="30"/>
      <c r="CJ52" s="29">
        <f>CJ8+CJ41+CJ19+CJ30</f>
        <v>16</v>
      </c>
      <c r="CK52" s="30">
        <f>CJ52/CJ50</f>
        <v>1.918925401775006E-3</v>
      </c>
      <c r="CL52" s="30"/>
      <c r="CM52" s="29">
        <f t="shared" si="5"/>
        <v>16</v>
      </c>
      <c r="CN52" s="30">
        <f>CM52/CM50</f>
        <v>2.0105554159336515E-3</v>
      </c>
      <c r="CO52" s="30"/>
      <c r="CP52" s="29">
        <f t="shared" si="6"/>
        <v>10</v>
      </c>
      <c r="CQ52" s="30">
        <f>CP52/CP50</f>
        <v>1.2786088735455823E-3</v>
      </c>
      <c r="CR52" s="30"/>
      <c r="CS52" s="29">
        <f t="shared" si="7"/>
        <v>10</v>
      </c>
      <c r="CT52" s="30">
        <f>CS52/CS50</f>
        <v>1.3444474321054048E-3</v>
      </c>
      <c r="CU52" s="30"/>
      <c r="CV52" s="29">
        <f t="shared" si="8"/>
        <v>6</v>
      </c>
      <c r="CW52" s="30">
        <f>CV52/CV50</f>
        <v>8.4092501751927115E-4</v>
      </c>
      <c r="CX52" s="30"/>
    </row>
    <row r="53" spans="1:102" s="31" customFormat="1" ht="9" customHeight="1">
      <c r="A53" s="28"/>
      <c r="B53" s="28" t="s">
        <v>30</v>
      </c>
      <c r="C53" s="28"/>
      <c r="D53" s="29">
        <f>D9+D42+D20+D31</f>
        <v>0</v>
      </c>
      <c r="E53" s="30">
        <f>D53/D50</f>
        <v>0</v>
      </c>
      <c r="F53" s="30"/>
      <c r="G53" s="29">
        <f>G9+G42+G20+G31</f>
        <v>0</v>
      </c>
      <c r="H53" s="30">
        <f>G53/G50</f>
        <v>0</v>
      </c>
      <c r="I53" s="30"/>
      <c r="J53" s="29">
        <f>J9+J42+J20+J31</f>
        <v>0</v>
      </c>
      <c r="K53" s="30">
        <f>J53/J50</f>
        <v>0</v>
      </c>
      <c r="L53" s="30"/>
      <c r="M53" s="29">
        <f>M9+M42+M20+M31</f>
        <v>0</v>
      </c>
      <c r="N53" s="30">
        <f>M53/M50</f>
        <v>0</v>
      </c>
      <c r="O53" s="30"/>
      <c r="P53" s="29">
        <f>P9+P42+P20+P31</f>
        <v>0</v>
      </c>
      <c r="Q53" s="30">
        <f>P53/P50</f>
        <v>0</v>
      </c>
      <c r="R53" s="30"/>
      <c r="S53" s="29">
        <f>S9+S42+S20+S31</f>
        <v>0</v>
      </c>
      <c r="T53" s="30">
        <f>S53/S50</f>
        <v>0</v>
      </c>
      <c r="U53" s="30"/>
      <c r="V53" s="29">
        <f>V9+V42+V20+V31</f>
        <v>100</v>
      </c>
      <c r="W53" s="30">
        <f>V53/V50</f>
        <v>1.9588638589618023E-2</v>
      </c>
      <c r="X53" s="30"/>
      <c r="Y53" s="29">
        <f>Y9+Y42+Y20+Y31</f>
        <v>118</v>
      </c>
      <c r="Z53" s="30">
        <f>Y53/Y50</f>
        <v>2.3862487360970679E-2</v>
      </c>
      <c r="AA53" s="30"/>
      <c r="AB53" s="29">
        <f>AB9+AB42+AB20+AB31</f>
        <v>112</v>
      </c>
      <c r="AC53" s="30">
        <f>AB53/AB50</f>
        <v>2.1806853582554516E-2</v>
      </c>
      <c r="AD53" s="30"/>
      <c r="AE53" s="29">
        <f>AE9+AE42+AE20+AE31</f>
        <v>105</v>
      </c>
      <c r="AF53" s="30">
        <f>AE53/AE50</f>
        <v>2.05078125E-2</v>
      </c>
      <c r="AG53" s="30"/>
      <c r="AH53" s="29">
        <f>AH9+AH42+AH20+AH31</f>
        <v>118</v>
      </c>
      <c r="AI53" s="30">
        <f>AH53/AH50</f>
        <v>2.2255752546208978E-2</v>
      </c>
      <c r="AJ53" s="30"/>
      <c r="AK53" s="29">
        <f>AK9+AK42+AK20+AK31</f>
        <v>103</v>
      </c>
      <c r="AL53" s="30">
        <f>AK53/AK50</f>
        <v>1.8360071301247772E-2</v>
      </c>
      <c r="AM53" s="30"/>
      <c r="AN53" s="29">
        <f>AN9+AN42+AN20+AN31</f>
        <v>116</v>
      </c>
      <c r="AO53" s="30">
        <f>AN53/AN50</f>
        <v>2.0447734884540807E-2</v>
      </c>
      <c r="AP53" s="30"/>
      <c r="AQ53" s="29">
        <f>AQ9+AQ42+AQ20+AQ31</f>
        <v>135</v>
      </c>
      <c r="AR53" s="30">
        <f>AQ53/AQ50</f>
        <v>2.2974812797821646E-2</v>
      </c>
      <c r="AS53" s="30"/>
      <c r="AT53" s="29">
        <f>AT9+AT42+AT20+AT31</f>
        <v>167</v>
      </c>
      <c r="AU53" s="30">
        <f>AT53/AT50</f>
        <v>2.833389888021717E-2</v>
      </c>
      <c r="AV53" s="30"/>
      <c r="AW53" s="29">
        <f>AW9+AW42+AW20+AW31</f>
        <v>145</v>
      </c>
      <c r="AX53" s="30">
        <f>AW53/AW50</f>
        <v>2.6782415958625783E-2</v>
      </c>
      <c r="AY53" s="30"/>
      <c r="AZ53" s="29">
        <f>AZ9+AZ42+AZ20+AZ31</f>
        <v>157</v>
      </c>
      <c r="BA53" s="30">
        <f>AZ53/AZ50</f>
        <v>2.8015703069236259E-2</v>
      </c>
      <c r="BB53" s="30"/>
      <c r="BC53" s="29">
        <f>BC9+BC42+BC20+BC31</f>
        <v>152</v>
      </c>
      <c r="BD53" s="30">
        <f>BC53/BC50</f>
        <v>2.8315946348733235E-2</v>
      </c>
      <c r="BE53" s="30"/>
      <c r="BF53" s="29">
        <f t="shared" si="0"/>
        <v>152</v>
      </c>
      <c r="BG53" s="30">
        <f>BF53/BF50</f>
        <v>2.6902654867256636E-2</v>
      </c>
      <c r="BH53" s="30"/>
      <c r="BI53" s="29">
        <f t="shared" si="1"/>
        <v>176</v>
      </c>
      <c r="BJ53" s="30">
        <f>BI53/BI50</f>
        <v>2.9754860524091292E-2</v>
      </c>
      <c r="BK53" s="30"/>
      <c r="BL53" s="29">
        <f t="shared" si="2"/>
        <v>163</v>
      </c>
      <c r="BM53" s="30">
        <f>BL53/BL50</f>
        <v>2.576260470997313E-2</v>
      </c>
      <c r="BN53" s="30"/>
      <c r="BO53" s="29">
        <f t="shared" si="3"/>
        <v>141</v>
      </c>
      <c r="BP53" s="30">
        <f>BO53/BO50</f>
        <v>2.2306597057427623E-2</v>
      </c>
      <c r="BQ53" s="30"/>
      <c r="BR53" s="29">
        <f t="shared" si="4"/>
        <v>150</v>
      </c>
      <c r="BS53" s="30">
        <f>BR53/BR50</f>
        <v>2.2334723049434187E-2</v>
      </c>
      <c r="BT53" s="30"/>
      <c r="BU53" s="29">
        <f>BU9+BU42+BU20+BU31</f>
        <v>183</v>
      </c>
      <c r="BV53" s="30">
        <f>BU53/BU50</f>
        <v>2.603870233352305E-2</v>
      </c>
      <c r="BW53" s="30"/>
      <c r="BX53" s="29">
        <f>BX9+BX42+BX20+BX31</f>
        <v>177</v>
      </c>
      <c r="BY53" s="30">
        <f>BX53/BX50</f>
        <v>2.346546466922975E-2</v>
      </c>
      <c r="BZ53" s="30"/>
      <c r="CA53" s="29">
        <f>CA9+CA42+CA20+CA31</f>
        <v>173</v>
      </c>
      <c r="CB53" s="30">
        <f>CA53/CA50</f>
        <v>2.1416192126764051E-2</v>
      </c>
      <c r="CC53" s="30"/>
      <c r="CD53" s="29">
        <f>CD9+CD42+CD20+CD31</f>
        <v>210</v>
      </c>
      <c r="CE53" s="30">
        <f>CD53/CD50</f>
        <v>2.5113609184405646E-2</v>
      </c>
      <c r="CF53" s="30"/>
      <c r="CG53" s="29">
        <f>CG9+CG42+CG20+CG31</f>
        <v>210</v>
      </c>
      <c r="CH53" s="30">
        <f>CG53/CG50</f>
        <v>2.4922857821030146E-2</v>
      </c>
      <c r="CI53" s="30"/>
      <c r="CJ53" s="29">
        <f>CJ9+CJ42+CJ20+CJ31</f>
        <v>240</v>
      </c>
      <c r="CK53" s="30">
        <f>CJ53/CJ50</f>
        <v>2.8783881026625088E-2</v>
      </c>
      <c r="CL53" s="30"/>
      <c r="CM53" s="29">
        <f t="shared" si="5"/>
        <v>275</v>
      </c>
      <c r="CN53" s="30">
        <f>CM53/CM50</f>
        <v>3.4556421211359635E-2</v>
      </c>
      <c r="CO53" s="30"/>
      <c r="CP53" s="29">
        <f t="shared" si="6"/>
        <v>272</v>
      </c>
      <c r="CQ53" s="30">
        <f>CP53/CP50</f>
        <v>3.477816136043984E-2</v>
      </c>
      <c r="CR53" s="30"/>
      <c r="CS53" s="29">
        <f t="shared" si="7"/>
        <v>248</v>
      </c>
      <c r="CT53" s="30">
        <f>CS53/CS50</f>
        <v>3.3342296316214035E-2</v>
      </c>
      <c r="CU53" s="30"/>
      <c r="CV53" s="29">
        <f t="shared" si="8"/>
        <v>284</v>
      </c>
      <c r="CW53" s="30">
        <f>CV53/CV50</f>
        <v>3.9803784162578834E-2</v>
      </c>
      <c r="CX53" s="30"/>
    </row>
    <row r="54" spans="1:102" s="31" customFormat="1" ht="9" customHeight="1">
      <c r="A54" s="28"/>
      <c r="B54" s="28" t="s">
        <v>31</v>
      </c>
      <c r="C54" s="28"/>
      <c r="D54" s="29">
        <f>D10+D43+D21+D32</f>
        <v>0</v>
      </c>
      <c r="E54" s="30">
        <f>D54/D50</f>
        <v>0</v>
      </c>
      <c r="F54" s="30"/>
      <c r="G54" s="29">
        <f>G10+G43+G21+G32</f>
        <v>0</v>
      </c>
      <c r="H54" s="30">
        <f>G54/G50</f>
        <v>0</v>
      </c>
      <c r="I54" s="30"/>
      <c r="J54" s="29">
        <f>J10+J43+J21+J32</f>
        <v>0</v>
      </c>
      <c r="K54" s="30">
        <f>J54/J50</f>
        <v>0</v>
      </c>
      <c r="L54" s="30"/>
      <c r="M54" s="29">
        <f>M10+M43+M21+M32</f>
        <v>0</v>
      </c>
      <c r="N54" s="30">
        <f>M54/M50</f>
        <v>0</v>
      </c>
      <c r="O54" s="30"/>
      <c r="P54" s="29">
        <f>P10+P43+P21+P32</f>
        <v>0</v>
      </c>
      <c r="Q54" s="30">
        <f>P54/P50</f>
        <v>0</v>
      </c>
      <c r="R54" s="30"/>
      <c r="S54" s="29">
        <f>S10+S43+S21+S32</f>
        <v>0</v>
      </c>
      <c r="T54" s="30">
        <f>S54/S50</f>
        <v>0</v>
      </c>
      <c r="U54" s="30"/>
      <c r="V54" s="29">
        <f>V10+V43+V21+V32</f>
        <v>76</v>
      </c>
      <c r="W54" s="30">
        <f>V54/V50</f>
        <v>1.4887365328109697E-2</v>
      </c>
      <c r="X54" s="30"/>
      <c r="Y54" s="29">
        <f>Y10+Y43+Y21+Y32</f>
        <v>71</v>
      </c>
      <c r="Z54" s="30">
        <f>Y54/Y50</f>
        <v>1.435793731041456E-2</v>
      </c>
      <c r="AA54" s="30"/>
      <c r="AB54" s="29">
        <f>AB10+AB43+AB21+AB32</f>
        <v>65</v>
      </c>
      <c r="AC54" s="30">
        <f>AB54/AB50</f>
        <v>1.2655763239875389E-2</v>
      </c>
      <c r="AD54" s="30"/>
      <c r="AE54" s="29">
        <f>AE10+AE43+AE21+AE32</f>
        <v>46</v>
      </c>
      <c r="AF54" s="30">
        <f>AE54/AE50</f>
        <v>8.9843749999999993E-3</v>
      </c>
      <c r="AG54" s="30"/>
      <c r="AH54" s="29">
        <f>AH10+AH43+AH21+AH32</f>
        <v>60</v>
      </c>
      <c r="AI54" s="30">
        <f>AH54/AH50</f>
        <v>1.1316484345529988E-2</v>
      </c>
      <c r="AJ54" s="30"/>
      <c r="AK54" s="29">
        <f>AK10+AK43+AK21+AK32</f>
        <v>76</v>
      </c>
      <c r="AL54" s="30">
        <f>AK54/AK50</f>
        <v>1.3547237076648842E-2</v>
      </c>
      <c r="AM54" s="30"/>
      <c r="AN54" s="29">
        <f>AN10+AN43+AN21+AN32</f>
        <v>91</v>
      </c>
      <c r="AO54" s="30">
        <f>AN54/AN50</f>
        <v>1.6040895469769081E-2</v>
      </c>
      <c r="AP54" s="30"/>
      <c r="AQ54" s="29">
        <f>AQ10+AQ43+AQ21+AQ32</f>
        <v>98</v>
      </c>
      <c r="AR54" s="30">
        <f>AQ54/AQ50</f>
        <v>1.6678012253233492E-2</v>
      </c>
      <c r="AS54" s="30"/>
      <c r="AT54" s="29">
        <f>AT10+AT43+AT21+AT32</f>
        <v>95</v>
      </c>
      <c r="AU54" s="30">
        <f>AT54/AT50</f>
        <v>1.6118086189345095E-2</v>
      </c>
      <c r="AV54" s="30"/>
      <c r="AW54" s="29">
        <f>AW10+AW43+AW21+AW32</f>
        <v>104</v>
      </c>
      <c r="AX54" s="30">
        <f>AW54/AW50</f>
        <v>1.920945696342815E-2</v>
      </c>
      <c r="AY54" s="30"/>
      <c r="AZ54" s="29">
        <f>AZ10+AZ43+AZ21+AZ32</f>
        <v>110</v>
      </c>
      <c r="BA54" s="30">
        <f>AZ54/AZ50</f>
        <v>1.9628836545324768E-2</v>
      </c>
      <c r="BB54" s="30"/>
      <c r="BC54" s="29">
        <f>BC10+BC43+BC21+BC32</f>
        <v>105</v>
      </c>
      <c r="BD54" s="30">
        <f>BC54/BC50</f>
        <v>1.9560357675111772E-2</v>
      </c>
      <c r="BE54" s="30"/>
      <c r="BF54" s="29">
        <f t="shared" si="0"/>
        <v>99</v>
      </c>
      <c r="BG54" s="30">
        <f>BF54/BF50</f>
        <v>1.7522123893805308E-2</v>
      </c>
      <c r="BH54" s="30"/>
      <c r="BI54" s="29">
        <f t="shared" si="1"/>
        <v>164</v>
      </c>
      <c r="BJ54" s="30">
        <f>BI54/BI50</f>
        <v>2.7726120033812342E-2</v>
      </c>
      <c r="BK54" s="30"/>
      <c r="BL54" s="29">
        <f t="shared" si="2"/>
        <v>148</v>
      </c>
      <c r="BM54" s="30">
        <f>BL54/BL50</f>
        <v>2.3391812865497075E-2</v>
      </c>
      <c r="BN54" s="30"/>
      <c r="BO54" s="29">
        <f t="shared" si="3"/>
        <v>171</v>
      </c>
      <c r="BP54" s="30">
        <f>BO54/BO50</f>
        <v>2.7052681537731372E-2</v>
      </c>
      <c r="BQ54" s="30"/>
      <c r="BR54" s="29">
        <f t="shared" si="4"/>
        <v>187</v>
      </c>
      <c r="BS54" s="30">
        <f>BR54/BR50</f>
        <v>2.7843954734961287E-2</v>
      </c>
      <c r="BT54" s="30"/>
      <c r="BU54" s="29">
        <f>BU10+BU43+BU21+BU32</f>
        <v>245</v>
      </c>
      <c r="BV54" s="30">
        <f>BU54/BU50</f>
        <v>3.48605577689243E-2</v>
      </c>
      <c r="BW54" s="30"/>
      <c r="BX54" s="29">
        <f>BX10+BX43+BX21+BX32</f>
        <v>289</v>
      </c>
      <c r="BY54" s="30">
        <f>BX54/BX50</f>
        <v>3.8313668301736707E-2</v>
      </c>
      <c r="BZ54" s="30"/>
      <c r="CA54" s="29">
        <f>CA10+CA43+CA21+CA32</f>
        <v>322</v>
      </c>
      <c r="CB54" s="30">
        <f>CA54/CA50</f>
        <v>3.9861351819757362E-2</v>
      </c>
      <c r="CC54" s="30"/>
      <c r="CD54" s="29">
        <f>CD10+CD43+CD21+CD32</f>
        <v>324</v>
      </c>
      <c r="CE54" s="30">
        <f>CD54/CD50</f>
        <v>3.8746711313082993E-2</v>
      </c>
      <c r="CF54" s="30"/>
      <c r="CG54" s="29">
        <f>CG10+CG43+CG21+CG32</f>
        <v>365</v>
      </c>
      <c r="CH54" s="30">
        <f>CG54/CG50</f>
        <v>4.3318300498457155E-2</v>
      </c>
      <c r="CI54" s="30"/>
      <c r="CJ54" s="29">
        <f>CJ10+CJ43+CJ21+CJ32</f>
        <v>420</v>
      </c>
      <c r="CK54" s="30">
        <f>CJ54/CJ50</f>
        <v>5.0371791796593908E-2</v>
      </c>
      <c r="CL54" s="30"/>
      <c r="CM54" s="29">
        <f t="shared" si="5"/>
        <v>406</v>
      </c>
      <c r="CN54" s="30">
        <f>CM54/CM50</f>
        <v>5.1017843679316409E-2</v>
      </c>
      <c r="CO54" s="30"/>
      <c r="CP54" s="29">
        <f t="shared" si="6"/>
        <v>422</v>
      </c>
      <c r="CQ54" s="30">
        <f>CP54/CP50</f>
        <v>5.395729446362358E-2</v>
      </c>
      <c r="CR54" s="30"/>
      <c r="CS54" s="29">
        <f t="shared" si="7"/>
        <v>439</v>
      </c>
      <c r="CT54" s="30">
        <f>CS54/CS50</f>
        <v>5.9021242269427267E-2</v>
      </c>
      <c r="CU54" s="30"/>
      <c r="CV54" s="29">
        <f t="shared" si="8"/>
        <v>233</v>
      </c>
      <c r="CW54" s="30">
        <f>CV54/CV50</f>
        <v>3.2655921513665032E-2</v>
      </c>
      <c r="CX54" s="30"/>
    </row>
    <row r="55" spans="1:102" s="31" customFormat="1" ht="9" customHeight="1">
      <c r="A55" s="28"/>
      <c r="B55" s="28" t="s">
        <v>33</v>
      </c>
      <c r="C55" s="28"/>
      <c r="D55" s="29"/>
      <c r="E55" s="30"/>
      <c r="F55" s="30"/>
      <c r="G55" s="29"/>
      <c r="H55" s="30"/>
      <c r="I55" s="30"/>
      <c r="J55" s="29"/>
      <c r="K55" s="30"/>
      <c r="L55" s="30"/>
      <c r="M55" s="29"/>
      <c r="N55" s="30"/>
      <c r="O55" s="30"/>
      <c r="P55" s="29"/>
      <c r="Q55" s="30"/>
      <c r="R55" s="30"/>
      <c r="S55" s="29"/>
      <c r="T55" s="30"/>
      <c r="U55" s="30"/>
      <c r="V55" s="29"/>
      <c r="W55" s="30"/>
      <c r="X55" s="30"/>
      <c r="Y55" s="29"/>
      <c r="Z55" s="30"/>
      <c r="AA55" s="30"/>
      <c r="AB55" s="29"/>
      <c r="AC55" s="30"/>
      <c r="AD55" s="30"/>
      <c r="AE55" s="29"/>
      <c r="AF55" s="30"/>
      <c r="AG55" s="30"/>
      <c r="AH55" s="29"/>
      <c r="AI55" s="30"/>
      <c r="AJ55" s="30"/>
      <c r="AK55" s="29"/>
      <c r="AL55" s="30"/>
      <c r="AM55" s="30"/>
      <c r="AN55" s="29"/>
      <c r="AO55" s="30"/>
      <c r="AP55" s="30"/>
      <c r="AQ55" s="29"/>
      <c r="AR55" s="30"/>
      <c r="AS55" s="30"/>
      <c r="AT55" s="29"/>
      <c r="AU55" s="30"/>
      <c r="AV55" s="30"/>
      <c r="AW55" s="29"/>
      <c r="AX55" s="30"/>
      <c r="AY55" s="30"/>
      <c r="AZ55" s="29"/>
      <c r="BA55" s="30"/>
      <c r="BB55" s="30"/>
      <c r="BC55" s="29"/>
      <c r="BD55" s="30"/>
      <c r="BE55" s="30"/>
      <c r="BF55" s="29">
        <f t="shared" si="0"/>
        <v>1</v>
      </c>
      <c r="BG55" s="30">
        <f>BF55/BF50</f>
        <v>1.7699115044247788E-4</v>
      </c>
      <c r="BH55" s="30"/>
      <c r="BI55" s="29">
        <f t="shared" si="1"/>
        <v>0</v>
      </c>
      <c r="BJ55" s="30">
        <f>BI55/BI50</f>
        <v>0</v>
      </c>
      <c r="BK55" s="30"/>
      <c r="BL55" s="29">
        <f t="shared" si="2"/>
        <v>0</v>
      </c>
      <c r="BM55" s="30">
        <f>BL55/BL50</f>
        <v>0</v>
      </c>
      <c r="BN55" s="30"/>
      <c r="BO55" s="29">
        <f t="shared" si="3"/>
        <v>3</v>
      </c>
      <c r="BP55" s="30">
        <f>BO55/BO50</f>
        <v>4.7460844803037496E-4</v>
      </c>
      <c r="BQ55" s="30"/>
      <c r="BR55" s="29">
        <f t="shared" si="4"/>
        <v>4</v>
      </c>
      <c r="BS55" s="30">
        <f>BR55/BR50</f>
        <v>5.9559261465157837E-4</v>
      </c>
      <c r="BT55" s="30"/>
      <c r="BU55" s="29">
        <f>BU11+BU44+BU22+BU33</f>
        <v>5</v>
      </c>
      <c r="BV55" s="30">
        <f>BU55/BU50</f>
        <v>7.1143995446784289E-4</v>
      </c>
      <c r="BW55" s="30"/>
      <c r="BX55" s="29">
        <f>BX11+BX44+BX22+BX33</f>
        <v>7</v>
      </c>
      <c r="BY55" s="30">
        <f>BX55/BX50</f>
        <v>9.2801272703168505E-4</v>
      </c>
      <c r="BZ55" s="30"/>
      <c r="CA55" s="29">
        <f>CA11+CA44+CA22+CA33</f>
        <v>6</v>
      </c>
      <c r="CB55" s="30">
        <f>CA55/CA50</f>
        <v>7.4275810844268381E-4</v>
      </c>
      <c r="CC55" s="30"/>
      <c r="CD55" s="29">
        <f>CD11+CD44+CD22+CD33</f>
        <v>7</v>
      </c>
      <c r="CE55" s="30">
        <f>CD55/CD50</f>
        <v>8.3712030614685484E-4</v>
      </c>
      <c r="CF55" s="30"/>
      <c r="CG55" s="29">
        <f>CG11+CG44+CG22+CG33</f>
        <v>5</v>
      </c>
      <c r="CH55" s="30">
        <f>CG55/CG50</f>
        <v>5.9340137669119388E-4</v>
      </c>
      <c r="CI55" s="30"/>
      <c r="CJ55" s="29">
        <f>CJ11+CJ44+CJ22+CJ33</f>
        <v>10</v>
      </c>
      <c r="CK55" s="30">
        <f>CJ55/CJ50</f>
        <v>1.1993283761093788E-3</v>
      </c>
      <c r="CL55" s="30"/>
      <c r="CM55" s="29">
        <f t="shared" si="5"/>
        <v>4</v>
      </c>
      <c r="CN55" s="30">
        <f>CM55/CM50</f>
        <v>5.0263885398341287E-4</v>
      </c>
      <c r="CO55" s="30"/>
      <c r="CP55" s="29">
        <f t="shared" si="6"/>
        <v>1</v>
      </c>
      <c r="CQ55" s="30">
        <f>CP55/CP50</f>
        <v>1.2786088735455825E-4</v>
      </c>
      <c r="CR55" s="30"/>
      <c r="CS55" s="29">
        <f t="shared" si="7"/>
        <v>6</v>
      </c>
      <c r="CT55" s="30">
        <f>CS55/CS50</f>
        <v>8.0666845926324286E-4</v>
      </c>
      <c r="CU55" s="30"/>
      <c r="CV55" s="29">
        <f t="shared" si="8"/>
        <v>2</v>
      </c>
      <c r="CW55" s="30">
        <f>CV55/CV50</f>
        <v>2.8030833917309038E-4</v>
      </c>
      <c r="CX55" s="30"/>
    </row>
    <row r="56" spans="1:102" s="31" customFormat="1" ht="9" customHeight="1">
      <c r="A56" s="28"/>
      <c r="B56" s="28" t="s">
        <v>34</v>
      </c>
      <c r="C56" s="28"/>
      <c r="D56" s="29"/>
      <c r="E56" s="30"/>
      <c r="F56" s="30"/>
      <c r="G56" s="29"/>
      <c r="H56" s="30"/>
      <c r="I56" s="30"/>
      <c r="J56" s="29"/>
      <c r="K56" s="30"/>
      <c r="L56" s="30"/>
      <c r="M56" s="29"/>
      <c r="N56" s="30"/>
      <c r="O56" s="30"/>
      <c r="P56" s="29"/>
      <c r="Q56" s="30"/>
      <c r="R56" s="30"/>
      <c r="S56" s="29"/>
      <c r="T56" s="30"/>
      <c r="U56" s="30"/>
      <c r="V56" s="29"/>
      <c r="W56" s="30"/>
      <c r="X56" s="30"/>
      <c r="Y56" s="29"/>
      <c r="Z56" s="30"/>
      <c r="AA56" s="30"/>
      <c r="AB56" s="29"/>
      <c r="AC56" s="30"/>
      <c r="AD56" s="30"/>
      <c r="AE56" s="29"/>
      <c r="AF56" s="30"/>
      <c r="AG56" s="30"/>
      <c r="AH56" s="29"/>
      <c r="AI56" s="30"/>
      <c r="AJ56" s="30"/>
      <c r="AK56" s="29"/>
      <c r="AL56" s="30"/>
      <c r="AM56" s="30"/>
      <c r="AN56" s="29"/>
      <c r="AO56" s="30"/>
      <c r="AP56" s="30"/>
      <c r="AQ56" s="29"/>
      <c r="AR56" s="30"/>
      <c r="AS56" s="30"/>
      <c r="AT56" s="29"/>
      <c r="AU56" s="30"/>
      <c r="AV56" s="30"/>
      <c r="AW56" s="29"/>
      <c r="AX56" s="30"/>
      <c r="AY56" s="30"/>
      <c r="AZ56" s="29"/>
      <c r="BA56" s="30"/>
      <c r="BB56" s="30"/>
      <c r="BC56" s="29"/>
      <c r="BD56" s="30"/>
      <c r="BE56" s="30"/>
      <c r="BF56" s="29">
        <f t="shared" si="0"/>
        <v>23</v>
      </c>
      <c r="BG56" s="30">
        <f>BF56/BF50</f>
        <v>4.0707964601769909E-3</v>
      </c>
      <c r="BH56" s="30"/>
      <c r="BI56" s="29">
        <f t="shared" si="1"/>
        <v>23</v>
      </c>
      <c r="BJ56" s="30">
        <f>BI56/BI50</f>
        <v>3.8884192730346575E-3</v>
      </c>
      <c r="BK56" s="30"/>
      <c r="BL56" s="29">
        <f t="shared" si="2"/>
        <v>32</v>
      </c>
      <c r="BM56" s="30">
        <f>BL56/BL50</f>
        <v>5.0576892682155841E-3</v>
      </c>
      <c r="BN56" s="30"/>
      <c r="BO56" s="29">
        <f t="shared" si="3"/>
        <v>48</v>
      </c>
      <c r="BP56" s="30">
        <f>BO56/BO50</f>
        <v>7.5937351684859994E-3</v>
      </c>
      <c r="BQ56" s="30"/>
      <c r="BR56" s="29">
        <f t="shared" si="4"/>
        <v>62</v>
      </c>
      <c r="BS56" s="30">
        <f>BR56/BR50</f>
        <v>9.2316855270994647E-3</v>
      </c>
      <c r="BT56" s="30"/>
      <c r="BU56" s="29">
        <f t="shared" ref="BU56" si="9">BU12+BU45+BU23+BU34</f>
        <v>112</v>
      </c>
      <c r="BV56" s="30">
        <f>BU56/BU50</f>
        <v>1.5936254980079681E-2</v>
      </c>
      <c r="BW56" s="30"/>
      <c r="BX56" s="29">
        <f t="shared" ref="BX56" si="10">BX12+BX45+BX23+BX34</f>
        <v>129</v>
      </c>
      <c r="BY56" s="30">
        <f>BX56/BX50</f>
        <v>1.7101948826726766E-2</v>
      </c>
      <c r="BZ56" s="30"/>
      <c r="CA56" s="29">
        <f t="shared" ref="CA56" si="11">CA12+CA45+CA23+CA34</f>
        <v>139</v>
      </c>
      <c r="CB56" s="30">
        <f>CA56/CA50</f>
        <v>1.720722951225551E-2</v>
      </c>
      <c r="CC56" s="30"/>
      <c r="CD56" s="29">
        <f t="shared" ref="CD56" si="12">CD12+CD45+CD23+CD34</f>
        <v>150</v>
      </c>
      <c r="CE56" s="30">
        <f>CD56/CD50</f>
        <v>1.7938292274575461E-2</v>
      </c>
      <c r="CF56" s="30"/>
      <c r="CG56" s="29">
        <f t="shared" ref="CG56" si="13">CG12+CG45+CG23+CG34</f>
        <v>150</v>
      </c>
      <c r="CH56" s="30">
        <f>CG56/CG50</f>
        <v>1.7802041300735819E-2</v>
      </c>
      <c r="CI56" s="30"/>
      <c r="CJ56" s="29">
        <f t="shared" ref="CJ56" si="14">CJ12+CJ45+CJ23+CJ34</f>
        <v>150</v>
      </c>
      <c r="CK56" s="30">
        <f>CJ56/CJ50</f>
        <v>1.7989925641640682E-2</v>
      </c>
      <c r="CL56" s="30"/>
      <c r="CM56" s="29">
        <f t="shared" si="5"/>
        <v>165</v>
      </c>
      <c r="CN56" s="30">
        <f>CM56/CM50</f>
        <v>2.0733852726815782E-2</v>
      </c>
      <c r="CO56" s="30"/>
      <c r="CP56" s="29">
        <f t="shared" si="6"/>
        <v>188</v>
      </c>
      <c r="CQ56" s="30">
        <f>CP56/CP50</f>
        <v>2.4037846822656948E-2</v>
      </c>
      <c r="CR56" s="30"/>
      <c r="CS56" s="29">
        <f t="shared" si="7"/>
        <v>183</v>
      </c>
      <c r="CT56" s="30">
        <f>CS56/CS50</f>
        <v>2.4603388007528905E-2</v>
      </c>
      <c r="CU56" s="30"/>
      <c r="CV56" s="29">
        <f t="shared" si="8"/>
        <v>285</v>
      </c>
      <c r="CW56" s="30">
        <f>CV56/CV50</f>
        <v>3.9943938332165384E-2</v>
      </c>
      <c r="CX56" s="30"/>
    </row>
    <row r="57" spans="1:102" s="63" customFormat="1" ht="9" customHeight="1">
      <c r="A57" s="60"/>
      <c r="B57" s="60"/>
      <c r="C57" s="60" t="s">
        <v>93</v>
      </c>
      <c r="D57" s="61">
        <f>SUM(D51:D55)</f>
        <v>0</v>
      </c>
      <c r="E57" s="62">
        <f>D57/D50</f>
        <v>0</v>
      </c>
      <c r="F57" s="62"/>
      <c r="G57" s="61">
        <f>SUM(G51:G55)</f>
        <v>0</v>
      </c>
      <c r="H57" s="62">
        <f>G57/G50</f>
        <v>0</v>
      </c>
      <c r="I57" s="62"/>
      <c r="J57" s="61">
        <f>SUM(J51:J55)</f>
        <v>0</v>
      </c>
      <c r="K57" s="62">
        <f>J57/J50</f>
        <v>0</v>
      </c>
      <c r="L57" s="62"/>
      <c r="M57" s="61">
        <f>SUM(M51:M55)</f>
        <v>0</v>
      </c>
      <c r="N57" s="62">
        <f>M57/M50</f>
        <v>0</v>
      </c>
      <c r="O57" s="62"/>
      <c r="P57" s="61">
        <f>SUM(P51:P55)</f>
        <v>0</v>
      </c>
      <c r="Q57" s="62">
        <f>P57/P50</f>
        <v>0</v>
      </c>
      <c r="R57" s="62"/>
      <c r="S57" s="61">
        <f>SUM(S51:S55)</f>
        <v>0</v>
      </c>
      <c r="T57" s="62">
        <f>S57/S50</f>
        <v>0</v>
      </c>
      <c r="U57" s="62"/>
      <c r="V57" s="61">
        <f>SUM(V51:V55)</f>
        <v>313</v>
      </c>
      <c r="W57" s="62">
        <f>V57/V50</f>
        <v>6.1312438785504408E-2</v>
      </c>
      <c r="X57" s="62"/>
      <c r="Y57" s="61">
        <f>SUM(Y51:Y55)</f>
        <v>302</v>
      </c>
      <c r="Z57" s="62">
        <f>Y57/Y50</f>
        <v>6.1071789686552073E-2</v>
      </c>
      <c r="AA57" s="62"/>
      <c r="AB57" s="61">
        <f>SUM(AB51:AB55)</f>
        <v>294</v>
      </c>
      <c r="AC57" s="62">
        <f>AB57/AB50</f>
        <v>5.7242990654205607E-2</v>
      </c>
      <c r="AD57" s="62"/>
      <c r="AE57" s="61">
        <f>SUM(AE51:AE55)</f>
        <v>265</v>
      </c>
      <c r="AF57" s="62">
        <f>AE57/AE50</f>
        <v>5.17578125E-2</v>
      </c>
      <c r="AG57" s="62"/>
      <c r="AH57" s="61">
        <f>SUM(AH51:AH55)</f>
        <v>300</v>
      </c>
      <c r="AI57" s="62">
        <f>AH57/AH50</f>
        <v>5.6582421727649941E-2</v>
      </c>
      <c r="AJ57" s="62"/>
      <c r="AK57" s="61">
        <f>SUM(AK51:AK55)</f>
        <v>297</v>
      </c>
      <c r="AL57" s="62">
        <f>AK57/AK50</f>
        <v>5.2941176470588235E-2</v>
      </c>
      <c r="AM57" s="62"/>
      <c r="AN57" s="61">
        <f>SUM(AN51:AN55)</f>
        <v>343</v>
      </c>
      <c r="AO57" s="62">
        <f>AN57/AN50</f>
        <v>6.0461836770668076E-2</v>
      </c>
      <c r="AP57" s="62"/>
      <c r="AQ57" s="61">
        <f>SUM(AQ51:AQ55)</f>
        <v>361</v>
      </c>
      <c r="AR57" s="62">
        <f>AQ57/AQ50</f>
        <v>6.143635125936011E-2</v>
      </c>
      <c r="AS57" s="62"/>
      <c r="AT57" s="61">
        <f>SUM(AT51:AT55)</f>
        <v>425</v>
      </c>
      <c r="AU57" s="62">
        <f>AT57/AT50</f>
        <v>7.2107227689175435E-2</v>
      </c>
      <c r="AV57" s="62"/>
      <c r="AW57" s="61">
        <f>SUM(AW51:AW55)</f>
        <v>385</v>
      </c>
      <c r="AX57" s="62">
        <f>AW57/AW50</f>
        <v>7.1111932028075364E-2</v>
      </c>
      <c r="AY57" s="62"/>
      <c r="AZ57" s="61">
        <f>SUM(AZ51:AZ55)</f>
        <v>418</v>
      </c>
      <c r="BA57" s="62">
        <f>AZ57/AZ50</f>
        <v>7.4589578872234122E-2</v>
      </c>
      <c r="BB57" s="62"/>
      <c r="BC57" s="61">
        <f>SUM(BC51:BC55)</f>
        <v>409</v>
      </c>
      <c r="BD57" s="62">
        <f>BC57/BC50</f>
        <v>7.6192250372578235E-2</v>
      </c>
      <c r="BE57" s="62"/>
      <c r="BF57" s="61">
        <f>SUM(BF51:BF56)</f>
        <v>429</v>
      </c>
      <c r="BG57" s="62">
        <f>BF57/BF50</f>
        <v>7.5929203539823006E-2</v>
      </c>
      <c r="BH57" s="62"/>
      <c r="BI57" s="61">
        <f>SUM(BI51:BI56)</f>
        <v>490</v>
      </c>
      <c r="BJ57" s="62">
        <f>BI57/BI50</f>
        <v>8.2840236686390539E-2</v>
      </c>
      <c r="BK57" s="62"/>
      <c r="BL57" s="61">
        <f>SUM(BL51:BL56)</f>
        <v>477</v>
      </c>
      <c r="BM57" s="62">
        <f>BL57/BL50</f>
        <v>7.5391180654338544E-2</v>
      </c>
      <c r="BN57" s="62"/>
      <c r="BO57" s="61">
        <f>SUM(BO51:BO56)</f>
        <v>511</v>
      </c>
      <c r="BP57" s="62">
        <f>BO57/BO50</f>
        <v>8.0841638981173872E-2</v>
      </c>
      <c r="BQ57" s="62"/>
      <c r="BR57" s="61">
        <f>SUM(BR51:BR56)</f>
        <v>551</v>
      </c>
      <c r="BS57" s="62">
        <f>BR57/BR50</f>
        <v>8.2042882668254907E-2</v>
      </c>
      <c r="BT57" s="62"/>
      <c r="BU57" s="61">
        <f>SUM(BU51:BU56)</f>
        <v>698</v>
      </c>
      <c r="BV57" s="62">
        <f>BU57/BU50</f>
        <v>9.931701764371087E-2</v>
      </c>
      <c r="BW57" s="62"/>
      <c r="BX57" s="61">
        <f>SUM(BX51:BX56)</f>
        <v>785</v>
      </c>
      <c r="BY57" s="62">
        <f>BX57/BX50</f>
        <v>0.10406999867426753</v>
      </c>
      <c r="BZ57" s="62"/>
      <c r="CA57" s="61">
        <f>SUM(CA51:CA56)</f>
        <v>829</v>
      </c>
      <c r="CB57" s="62">
        <f>CA57/CA50</f>
        <v>0.10262441198316415</v>
      </c>
      <c r="CC57" s="62"/>
      <c r="CD57" s="61">
        <f>SUM(CD51:CD56)</f>
        <v>897</v>
      </c>
      <c r="CE57" s="62">
        <f>CD57/CD50</f>
        <v>0.10727098780196126</v>
      </c>
      <c r="CF57" s="62"/>
      <c r="CG57" s="61">
        <f>SUM(CG51:CG56)</f>
        <v>947</v>
      </c>
      <c r="CH57" s="62">
        <f>CG57/CG50</f>
        <v>0.11239022074531213</v>
      </c>
      <c r="CI57" s="62"/>
      <c r="CJ57" s="61">
        <f>SUM(CJ51:CJ56)</f>
        <v>1025</v>
      </c>
      <c r="CK57" s="62">
        <f>CJ57/CJ50</f>
        <v>0.12293115855121133</v>
      </c>
      <c r="CL57" s="62"/>
      <c r="CM57" s="61">
        <f>SUM(CM51:CM56)</f>
        <v>1070</v>
      </c>
      <c r="CN57" s="62">
        <f>CM57/CM50</f>
        <v>0.13445589344056297</v>
      </c>
      <c r="CO57" s="62"/>
      <c r="CP57" s="61">
        <f>SUM(CP51:CP56)</f>
        <v>1074</v>
      </c>
      <c r="CQ57" s="62">
        <f>CP57/CP50</f>
        <v>0.13732259301879554</v>
      </c>
      <c r="CR57" s="62"/>
      <c r="CS57" s="61">
        <f>SUM(CS51:CS56)</f>
        <v>1058</v>
      </c>
      <c r="CT57" s="62">
        <f>CS57/CS50</f>
        <v>0.14224253831675182</v>
      </c>
      <c r="CU57" s="62"/>
      <c r="CV57" s="61">
        <f>SUM(CV51:CV56)</f>
        <v>963</v>
      </c>
      <c r="CW57" s="62">
        <f>CV57/CV50</f>
        <v>0.13496846531184303</v>
      </c>
      <c r="CX57" s="62"/>
    </row>
    <row r="58" spans="1:102" s="31" customFormat="1" ht="9" customHeight="1">
      <c r="A58" s="28"/>
      <c r="B58" s="28" t="s">
        <v>19</v>
      </c>
      <c r="C58" s="28"/>
      <c r="D58" s="29">
        <f>D14+D47+D25+D36</f>
        <v>4736</v>
      </c>
      <c r="E58" s="30">
        <f>D58/D50</f>
        <v>1</v>
      </c>
      <c r="F58" s="30"/>
      <c r="G58" s="29">
        <f>G14+G47+G25+G36</f>
        <v>4871</v>
      </c>
      <c r="H58" s="30">
        <f>G58/G50</f>
        <v>1</v>
      </c>
      <c r="I58" s="30"/>
      <c r="J58" s="29">
        <f>J14+J47+J25+J36</f>
        <v>4860</v>
      </c>
      <c r="K58" s="30">
        <f>J58/J50</f>
        <v>1</v>
      </c>
      <c r="L58" s="30"/>
      <c r="M58" s="29">
        <f>M14+M47+M25+M36</f>
        <v>4706</v>
      </c>
      <c r="N58" s="30">
        <f>M58/M50</f>
        <v>1</v>
      </c>
      <c r="O58" s="30"/>
      <c r="P58" s="29">
        <f>P14+P47+P25+P36</f>
        <v>4690</v>
      </c>
      <c r="Q58" s="30">
        <f>P58/P50</f>
        <v>1</v>
      </c>
      <c r="R58" s="30"/>
      <c r="S58" s="29">
        <f>S14+S47+S25+S36</f>
        <v>4665</v>
      </c>
      <c r="T58" s="30">
        <f>S58/S50</f>
        <v>1</v>
      </c>
      <c r="U58" s="30"/>
      <c r="V58" s="29">
        <f>V14+V47+V25+V36</f>
        <v>4090</v>
      </c>
      <c r="W58" s="30">
        <f>V58/V50</f>
        <v>0.80117531831537703</v>
      </c>
      <c r="X58" s="30"/>
      <c r="Y58" s="29">
        <f>Y14+Y47+Y25+Y36</f>
        <v>4003</v>
      </c>
      <c r="Z58" s="30">
        <f>Y58/Y50</f>
        <v>0.8095045500505561</v>
      </c>
      <c r="AA58" s="30"/>
      <c r="AB58" s="29">
        <f>AB14+AB47+AB25+AB36</f>
        <v>4210</v>
      </c>
      <c r="AC58" s="30">
        <f>AB58/AB50</f>
        <v>0.81970404984423673</v>
      </c>
      <c r="AD58" s="30"/>
      <c r="AE58" s="29">
        <f>AE14+AE47+AE25+AE36</f>
        <v>4264</v>
      </c>
      <c r="AF58" s="30">
        <f>AE58/AE50</f>
        <v>0.83281249999999996</v>
      </c>
      <c r="AG58" s="30"/>
      <c r="AH58" s="29">
        <f>AH14+AH47+AH25+AH36</f>
        <v>4448</v>
      </c>
      <c r="AI58" s="30">
        <f>AH58/AH50</f>
        <v>0.83892870614862314</v>
      </c>
      <c r="AJ58" s="30"/>
      <c r="AK58" s="29">
        <f>AK14+AK47+AK25+AK36</f>
        <v>4700</v>
      </c>
      <c r="AL58" s="30">
        <f>AK58/AK50</f>
        <v>0.83778966131907306</v>
      </c>
      <c r="AM58" s="30"/>
      <c r="AN58" s="29">
        <f>AN14+AN47+AN25+AN36</f>
        <v>4701</v>
      </c>
      <c r="AO58" s="30">
        <f>AN58/AN50</f>
        <v>0.82866208355367532</v>
      </c>
      <c r="AP58" s="30"/>
      <c r="AQ58" s="29">
        <f>AQ14+AQ47+AQ25+AQ36</f>
        <v>4892</v>
      </c>
      <c r="AR58" s="30">
        <f>AQ58/AQ50</f>
        <v>0.83253914227365555</v>
      </c>
      <c r="AS58" s="30"/>
      <c r="AT58" s="29">
        <f>AT14+AT47+AT25+AT36</f>
        <v>4940</v>
      </c>
      <c r="AU58" s="30">
        <f>AT58/AT50</f>
        <v>0.83814048184594503</v>
      </c>
      <c r="AV58" s="30"/>
      <c r="AW58" s="29">
        <f>AW14+AW47+AW25+AW36</f>
        <v>4627</v>
      </c>
      <c r="AX58" s="30">
        <f>AW58/AW50</f>
        <v>0.85463612855559656</v>
      </c>
      <c r="AY58" s="30"/>
      <c r="AZ58" s="29">
        <f>AZ14+AZ47+AZ25+AZ36</f>
        <v>4702</v>
      </c>
      <c r="BA58" s="30">
        <f>AZ58/AZ50</f>
        <v>0.83904354032833695</v>
      </c>
      <c r="BB58" s="30"/>
      <c r="BC58" s="29">
        <f>BC14+BC47+BC25+BC36</f>
        <v>4493</v>
      </c>
      <c r="BD58" s="30">
        <f>BC58/BC50</f>
        <v>0.83699701937406856</v>
      </c>
      <c r="BE58" s="30"/>
      <c r="BF58" s="29">
        <f>BF14+BF47+BF25+BF36</f>
        <v>4519</v>
      </c>
      <c r="BG58" s="30">
        <f>BF58/BF50</f>
        <v>0.79982300884955748</v>
      </c>
      <c r="BH58" s="30"/>
      <c r="BI58" s="29">
        <f>BI14+BI47+BI25+BI36</f>
        <v>4593</v>
      </c>
      <c r="BJ58" s="30">
        <f>BI58/BI50</f>
        <v>0.77650042265426877</v>
      </c>
      <c r="BK58" s="30"/>
      <c r="BL58" s="29">
        <f>BL14+BL47+BL25+BL36</f>
        <v>4891</v>
      </c>
      <c r="BM58" s="30">
        <f>BL58/BL50</f>
        <v>0.77303619408882562</v>
      </c>
      <c r="BN58" s="30"/>
      <c r="BO58" s="29">
        <f>BO14+BO47+BO25+BO36</f>
        <v>4809</v>
      </c>
      <c r="BP58" s="30">
        <f>BO58/BO50</f>
        <v>0.76079734219269102</v>
      </c>
      <c r="BQ58" s="30"/>
      <c r="BR58" s="29">
        <f>BR14+BR47+BR25+BR36</f>
        <v>5063</v>
      </c>
      <c r="BS58" s="30">
        <f>BR58/BR50</f>
        <v>0.75387135199523525</v>
      </c>
      <c r="BT58" s="30"/>
      <c r="BU58" s="29">
        <f>BU14+BU47+BU25+BU36</f>
        <v>5222</v>
      </c>
      <c r="BV58" s="30">
        <f>BU58/BU50</f>
        <v>0.74302788844621515</v>
      </c>
      <c r="BW58" s="30"/>
      <c r="BX58" s="29">
        <f>BX14+BX47+BX25+BX36</f>
        <v>5547</v>
      </c>
      <c r="BY58" s="30">
        <f>BX58/BX50</f>
        <v>0.73538379954925093</v>
      </c>
      <c r="BZ58" s="30"/>
      <c r="CA58" s="29">
        <f>CA14+CA47+CA25+CA36</f>
        <v>5973</v>
      </c>
      <c r="CB58" s="30">
        <f>CA58/CA50</f>
        <v>0.73941569695469178</v>
      </c>
      <c r="CC58" s="30"/>
      <c r="CD58" s="29">
        <f>CD14+CD47+CD25+CD36</f>
        <v>5937</v>
      </c>
      <c r="CE58" s="30">
        <f>CD58/CD50</f>
        <v>0.70999760822769675</v>
      </c>
      <c r="CF58" s="30"/>
      <c r="CG58" s="29">
        <f>CG14+CG47+CG25+CG36</f>
        <v>6027</v>
      </c>
      <c r="CH58" s="30">
        <f>CG58/CG50</f>
        <v>0.71528601946356518</v>
      </c>
      <c r="CI58" s="30"/>
      <c r="CJ58" s="29">
        <f>CJ14+CJ47+CJ25+CJ36</f>
        <v>5829</v>
      </c>
      <c r="CK58" s="30">
        <f>CJ58/CJ50</f>
        <v>0.69908851043415687</v>
      </c>
      <c r="CL58" s="30"/>
      <c r="CM58" s="29">
        <f>CM14+CM47+CM25+CM36</f>
        <v>5698</v>
      </c>
      <c r="CN58" s="30">
        <f>CM58/CM50</f>
        <v>0.71600904749937166</v>
      </c>
      <c r="CO58" s="30"/>
      <c r="CP58" s="29">
        <f>CP14+CP47+CP25+CP36</f>
        <v>5793</v>
      </c>
      <c r="CQ58" s="30">
        <f>CP58/CP50</f>
        <v>0.74069812044495587</v>
      </c>
      <c r="CR58" s="30"/>
      <c r="CS58" s="29">
        <f>CS14+CS47+CS25+CS36</f>
        <v>5521</v>
      </c>
      <c r="CT58" s="30">
        <f>CS58/CS50</f>
        <v>0.74226942726539391</v>
      </c>
      <c r="CU58" s="30"/>
      <c r="CV58" s="29">
        <f>CV14+CV47+CV25+CV36</f>
        <v>5086</v>
      </c>
      <c r="CW58" s="30">
        <f>CV58/CV50</f>
        <v>0.71282410651716888</v>
      </c>
      <c r="CX58" s="30"/>
    </row>
    <row r="59" spans="1:102" s="31" customFormat="1" ht="9" customHeight="1">
      <c r="A59" s="28"/>
      <c r="B59" s="28" t="s">
        <v>20</v>
      </c>
      <c r="C59" s="28"/>
      <c r="D59" s="29"/>
      <c r="E59" s="30">
        <f>D59/D50</f>
        <v>0</v>
      </c>
      <c r="F59" s="30"/>
      <c r="G59" s="29"/>
      <c r="H59" s="30">
        <f>G59/G50</f>
        <v>0</v>
      </c>
      <c r="I59" s="30"/>
      <c r="J59" s="29"/>
      <c r="K59" s="30">
        <f>J59/J50</f>
        <v>0</v>
      </c>
      <c r="L59" s="30"/>
      <c r="M59" s="29"/>
      <c r="N59" s="30">
        <f>M59/M50</f>
        <v>0</v>
      </c>
      <c r="O59" s="30"/>
      <c r="P59" s="29"/>
      <c r="Q59" s="30">
        <f>P59/P50</f>
        <v>0</v>
      </c>
      <c r="R59" s="30"/>
      <c r="S59" s="29"/>
      <c r="T59" s="30">
        <f>S59/S50</f>
        <v>0</v>
      </c>
      <c r="U59" s="30"/>
      <c r="V59" s="29">
        <f>V15+V48+V26+V37</f>
        <v>702</v>
      </c>
      <c r="W59" s="30">
        <f>V59/V50</f>
        <v>0.13751224289911851</v>
      </c>
      <c r="X59" s="30"/>
      <c r="Y59" s="29">
        <f>Y15+Y48+Y26+Y37</f>
        <v>640</v>
      </c>
      <c r="Z59" s="30">
        <f>Y59/Y50</f>
        <v>0.12942366026289182</v>
      </c>
      <c r="AA59" s="30"/>
      <c r="AB59" s="29">
        <f>AB15+AB48+AB26+AB37</f>
        <v>632</v>
      </c>
      <c r="AC59" s="30">
        <f>AB59/AB50</f>
        <v>0.12305295950155763</v>
      </c>
      <c r="AD59" s="30"/>
      <c r="AE59" s="29">
        <f>AE15+AE48+AE26+AE37</f>
        <v>591</v>
      </c>
      <c r="AF59" s="30">
        <f>AE59/AE50</f>
        <v>0.1154296875</v>
      </c>
      <c r="AG59" s="30"/>
      <c r="AH59" s="29">
        <f>AH15+AH48+AH26+AH37</f>
        <v>554</v>
      </c>
      <c r="AI59" s="30">
        <f>AH59/AH50</f>
        <v>0.1044888721237269</v>
      </c>
      <c r="AJ59" s="30"/>
      <c r="AK59" s="29">
        <f>AK15+AK48+AK26+AK37</f>
        <v>613</v>
      </c>
      <c r="AL59" s="30">
        <f>AK59/AK50</f>
        <v>0.10926916221033868</v>
      </c>
      <c r="AM59" s="30"/>
      <c r="AN59" s="29">
        <f>AN15+AN48+AN26+AN37</f>
        <v>629</v>
      </c>
      <c r="AO59" s="30">
        <f>AN59/AN50</f>
        <v>0.11087607967565662</v>
      </c>
      <c r="AP59" s="30"/>
      <c r="AQ59" s="29">
        <f>AQ15+AQ48+AQ26+AQ37</f>
        <v>623</v>
      </c>
      <c r="AR59" s="30">
        <f>AQ59/AQ50</f>
        <v>0.10602450646698434</v>
      </c>
      <c r="AS59" s="30"/>
      <c r="AT59" s="29">
        <f>AT15+AT48+AT26+AT37</f>
        <v>529</v>
      </c>
      <c r="AU59" s="30">
        <f>AT59/AT50</f>
        <v>8.9752290464879536E-2</v>
      </c>
      <c r="AV59" s="30"/>
      <c r="AW59" s="29">
        <f>AW15+AW48+AW26+AW37</f>
        <v>402</v>
      </c>
      <c r="AX59" s="30">
        <f>AW59/AW50</f>
        <v>7.4251939416328044E-2</v>
      </c>
      <c r="AY59" s="30"/>
      <c r="AZ59" s="29">
        <f>AZ15+AZ48+AZ26+AZ37</f>
        <v>484</v>
      </c>
      <c r="BA59" s="30">
        <f>AZ59/AZ50</f>
        <v>8.6366880799428974E-2</v>
      </c>
      <c r="BB59" s="30"/>
      <c r="BC59" s="29">
        <f>BC15+BC48+BC26+BC37</f>
        <v>466</v>
      </c>
      <c r="BD59" s="30">
        <f>BC59/BC50</f>
        <v>8.6810730253353202E-2</v>
      </c>
      <c r="BE59" s="30"/>
      <c r="BF59" s="29">
        <f>BF15+BF48+BF26+BF37</f>
        <v>474</v>
      </c>
      <c r="BG59" s="30">
        <f>BF59/$BF$50</f>
        <v>8.3893805309734518E-2</v>
      </c>
      <c r="BH59" s="30"/>
      <c r="BI59" s="29">
        <f>BI15+BI48+BI26+BI37</f>
        <v>596</v>
      </c>
      <c r="BJ59" s="30">
        <f>BI59/$BI$50</f>
        <v>0.10076077768385461</v>
      </c>
      <c r="BK59" s="30"/>
      <c r="BL59" s="29">
        <f>BL15+BL48+BL26+BL37</f>
        <v>698</v>
      </c>
      <c r="BM59" s="30">
        <f>BL59/$BL$50</f>
        <v>0.11032084716295243</v>
      </c>
      <c r="BN59" s="30"/>
      <c r="BO59" s="29">
        <f>BO15+BO48+BO26+BO37</f>
        <v>775</v>
      </c>
      <c r="BP59" s="30">
        <f>BO59/$BO$50</f>
        <v>0.12260718240784686</v>
      </c>
      <c r="BQ59" s="30"/>
      <c r="BR59" s="29">
        <f>BR15+BR48+BR26+BR37</f>
        <v>843</v>
      </c>
      <c r="BS59" s="30">
        <f>BR59/$CM$50</f>
        <v>0.10593113847700428</v>
      </c>
      <c r="BT59" s="30"/>
      <c r="BU59" s="29">
        <f>BU15+BU48+BU26+BU37</f>
        <v>878</v>
      </c>
      <c r="BV59" s="30">
        <f>BU59/$CM$50</f>
        <v>0.11032922844935913</v>
      </c>
      <c r="BW59" s="30"/>
      <c r="BX59" s="29">
        <f>BX15+BX48+BX26+BX37</f>
        <v>937</v>
      </c>
      <c r="BY59" s="30">
        <f>BX59/$CM$50</f>
        <v>0.11774315154561447</v>
      </c>
      <c r="BZ59" s="30"/>
      <c r="CA59" s="29">
        <f>CA15+CA48+CA26+CA37</f>
        <v>905</v>
      </c>
      <c r="CB59" s="30">
        <f>CA59/$CM$50</f>
        <v>0.11372204071374717</v>
      </c>
      <c r="CC59" s="30"/>
      <c r="CD59" s="29">
        <f>CD15+CD48+CD26+CD37</f>
        <v>1038</v>
      </c>
      <c r="CE59" s="30">
        <f>CD59/$CM$50</f>
        <v>0.13043478260869565</v>
      </c>
      <c r="CF59" s="30"/>
      <c r="CG59" s="29">
        <f>CG15+CG48+CG26+CG37</f>
        <v>989</v>
      </c>
      <c r="CH59" s="30">
        <f>CG59/$CM$50</f>
        <v>0.12427745664739884</v>
      </c>
      <c r="CI59" s="30"/>
      <c r="CJ59" s="29">
        <f>CJ15+CJ48+CJ26+CJ37</f>
        <v>996</v>
      </c>
      <c r="CK59" s="30">
        <f>CJ59/$CM$50</f>
        <v>0.12515707464186981</v>
      </c>
      <c r="CL59" s="30"/>
      <c r="CM59" s="29">
        <f>CM15+CM48+CM26+CM37</f>
        <v>778</v>
      </c>
      <c r="CN59" s="30">
        <f>CM59/$CM$50</f>
        <v>9.7763257099773807E-2</v>
      </c>
      <c r="CO59" s="30"/>
      <c r="CP59" s="29">
        <f>CP15+CP48+CP26+CP37</f>
        <v>688</v>
      </c>
      <c r="CQ59" s="30">
        <f>CP59/$CM$50</f>
        <v>8.6453882885147021E-2</v>
      </c>
      <c r="CR59" s="30"/>
      <c r="CS59" s="29">
        <f>CS15+CS48+CS26+CS37</f>
        <v>593</v>
      </c>
      <c r="CT59" s="30">
        <f>CS59/$CM$50</f>
        <v>7.4516210103040964E-2</v>
      </c>
      <c r="CU59" s="30"/>
      <c r="CV59" s="29">
        <f>CV15+CV48+CV26+CV37</f>
        <v>572</v>
      </c>
      <c r="CW59" s="30">
        <f>CV59/$CM$50</f>
        <v>7.1877356119628047E-2</v>
      </c>
      <c r="CX59" s="30"/>
    </row>
    <row r="60" spans="1:102" s="31" customFormat="1" ht="9" customHeight="1">
      <c r="A60" s="28"/>
      <c r="B60" s="28" t="s">
        <v>79</v>
      </c>
      <c r="C60" s="28"/>
      <c r="D60" s="29"/>
      <c r="E60" s="30"/>
      <c r="F60" s="30"/>
      <c r="G60" s="29"/>
      <c r="H60" s="30"/>
      <c r="I60" s="30"/>
      <c r="J60" s="29"/>
      <c r="K60" s="30"/>
      <c r="L60" s="30"/>
      <c r="M60" s="29"/>
      <c r="N60" s="30"/>
      <c r="O60" s="30"/>
      <c r="P60" s="29"/>
      <c r="Q60" s="30"/>
      <c r="R60" s="30"/>
      <c r="S60" s="29"/>
      <c r="T60" s="30"/>
      <c r="U60" s="30"/>
      <c r="V60" s="29"/>
      <c r="W60" s="30"/>
      <c r="X60" s="30"/>
      <c r="Y60" s="29"/>
      <c r="Z60" s="30"/>
      <c r="AA60" s="30"/>
      <c r="AB60" s="29"/>
      <c r="AC60" s="30"/>
      <c r="AD60" s="30"/>
      <c r="AE60" s="29"/>
      <c r="AF60" s="30"/>
      <c r="AG60" s="30"/>
      <c r="AH60" s="29"/>
      <c r="AI60" s="30"/>
      <c r="AJ60" s="30"/>
      <c r="AK60" s="29"/>
      <c r="AL60" s="30"/>
      <c r="AM60" s="30"/>
      <c r="AN60" s="29"/>
      <c r="AO60" s="30"/>
      <c r="AP60" s="30"/>
      <c r="AQ60" s="29"/>
      <c r="AR60" s="30"/>
      <c r="AS60" s="30"/>
      <c r="AT60" s="29"/>
      <c r="AU60" s="30"/>
      <c r="AV60" s="30"/>
      <c r="AW60" s="29"/>
      <c r="AX60" s="30"/>
      <c r="AY60" s="30"/>
      <c r="AZ60" s="29"/>
      <c r="BA60" s="30"/>
      <c r="BB60" s="30"/>
      <c r="BC60" s="29"/>
      <c r="BD60" s="30"/>
      <c r="BE60" s="30"/>
      <c r="BF60" s="29">
        <f>BF16+BF49+BF27+BF38</f>
        <v>228</v>
      </c>
      <c r="BG60" s="30">
        <f>BF60/$BF$50</f>
        <v>4.0353982300884952E-2</v>
      </c>
      <c r="BH60" s="30"/>
      <c r="BI60" s="29">
        <f>BI16+BI49+BI27+BI38</f>
        <v>236</v>
      </c>
      <c r="BJ60" s="30">
        <f>BI60/$BI$50</f>
        <v>3.9898562975486052E-2</v>
      </c>
      <c r="BK60" s="30"/>
      <c r="BL60" s="29">
        <f>BL16+BL49+BL27+BL38</f>
        <v>261</v>
      </c>
      <c r="BM60" s="30">
        <f>BL60/$BL$50</f>
        <v>4.1251778093883355E-2</v>
      </c>
      <c r="BN60" s="30"/>
      <c r="BO60" s="29">
        <f>BO16+BO49+BO27+BO38</f>
        <v>226</v>
      </c>
      <c r="BP60" s="30">
        <f>BO60/$BO$50</f>
        <v>3.5753836418288248E-2</v>
      </c>
      <c r="BQ60" s="30"/>
      <c r="BR60" s="29">
        <f>BR16+BR49+BR27+BR38</f>
        <v>259</v>
      </c>
      <c r="BS60" s="30">
        <f>BR60/$CM$50</f>
        <v>3.2545865795425989E-2</v>
      </c>
      <c r="BT60" s="30"/>
      <c r="BU60" s="29">
        <f>BU16+BU49+BU27+BU38</f>
        <v>230</v>
      </c>
      <c r="BV60" s="30">
        <f>BU60/$CM$50</f>
        <v>2.8901734104046242E-2</v>
      </c>
      <c r="BW60" s="30"/>
      <c r="BX60" s="29">
        <f>BX16+BX49+BX27+BX38</f>
        <v>274</v>
      </c>
      <c r="BY60" s="30">
        <f>BX60/$CM$50</f>
        <v>3.4430761497863782E-2</v>
      </c>
      <c r="BZ60" s="30"/>
      <c r="CA60" s="29">
        <f>CA16+CA49+CA27+CA38</f>
        <v>371</v>
      </c>
      <c r="CB60" s="30">
        <f>CA60/$CM$50</f>
        <v>4.6619753706961545E-2</v>
      </c>
      <c r="CC60" s="30"/>
      <c r="CD60" s="29">
        <f>CD16+CD49+CD27+CD38</f>
        <v>490</v>
      </c>
      <c r="CE60" s="30">
        <f>CD60/$CM$50</f>
        <v>6.1573259612968084E-2</v>
      </c>
      <c r="CF60" s="30"/>
      <c r="CG60" s="29">
        <f>CG16+CG49+CG27+CG38</f>
        <v>463</v>
      </c>
      <c r="CH60" s="30">
        <f>CG60/$CM$50</f>
        <v>5.8180447348580043E-2</v>
      </c>
      <c r="CI60" s="30"/>
      <c r="CJ60" s="29">
        <f>CJ16+CJ49+CJ27+CJ38</f>
        <v>488</v>
      </c>
      <c r="CK60" s="30">
        <f>CJ60/$CM$50</f>
        <v>6.1321940185976379E-2</v>
      </c>
      <c r="CL60" s="30"/>
      <c r="CM60" s="29">
        <f>CM16+CM49+CM27+CM38</f>
        <v>412</v>
      </c>
      <c r="CN60" s="30">
        <f>CM60/$CM$50</f>
        <v>5.1771801960291533E-2</v>
      </c>
      <c r="CO60" s="30"/>
      <c r="CP60" s="29">
        <f>CP16+CP49+CP27+CP38</f>
        <v>266</v>
      </c>
      <c r="CQ60" s="30">
        <f>CP60/$CM$50</f>
        <v>3.3425483789896959E-2</v>
      </c>
      <c r="CR60" s="30"/>
      <c r="CS60" s="29">
        <f>CS16+CS49+CS27+CS38</f>
        <v>266</v>
      </c>
      <c r="CT60" s="30">
        <f>CS60/$CM$50</f>
        <v>3.3425483789896959E-2</v>
      </c>
      <c r="CU60" s="30"/>
      <c r="CV60" s="29">
        <f>CV16+CV49+CV27+CV38</f>
        <v>514</v>
      </c>
      <c r="CW60" s="30">
        <f>CV60/$CM$50</f>
        <v>6.4589092736868553E-2</v>
      </c>
      <c r="CX60" s="30"/>
    </row>
    <row r="61" spans="1:102" s="31" customFormat="1" ht="9" customHeight="1">
      <c r="A61" s="28"/>
      <c r="B61" s="28"/>
      <c r="C61" s="28"/>
      <c r="D61" s="29"/>
      <c r="E61" s="30"/>
      <c r="F61" s="30"/>
      <c r="G61" s="29"/>
      <c r="H61" s="30"/>
      <c r="I61" s="30"/>
      <c r="J61" s="29"/>
      <c r="K61" s="30"/>
      <c r="L61" s="30"/>
      <c r="M61" s="29"/>
      <c r="N61" s="30"/>
      <c r="O61" s="30"/>
      <c r="P61" s="29"/>
      <c r="Q61" s="30"/>
      <c r="R61" s="30"/>
      <c r="S61" s="29"/>
      <c r="T61" s="30"/>
      <c r="U61" s="30"/>
      <c r="V61" s="29"/>
      <c r="W61" s="30"/>
      <c r="X61" s="30"/>
      <c r="Y61" s="29"/>
      <c r="Z61" s="30"/>
      <c r="AA61" s="30"/>
      <c r="AB61" s="29"/>
      <c r="AC61" s="30"/>
      <c r="AD61" s="30"/>
      <c r="AE61" s="29"/>
      <c r="AF61" s="30"/>
      <c r="AG61" s="30"/>
      <c r="AH61" s="29"/>
      <c r="AI61" s="30"/>
      <c r="AJ61" s="30"/>
      <c r="AK61" s="29"/>
      <c r="AL61" s="30"/>
      <c r="AM61" s="30"/>
      <c r="AN61" s="29"/>
      <c r="AO61" s="30"/>
      <c r="AP61" s="30"/>
      <c r="AQ61" s="29"/>
      <c r="AR61" s="30"/>
      <c r="AS61" s="30"/>
      <c r="AT61" s="29"/>
      <c r="AU61" s="30"/>
      <c r="AV61" s="30"/>
      <c r="AW61" s="29"/>
      <c r="AX61" s="30"/>
      <c r="AY61" s="30"/>
      <c r="AZ61" s="29"/>
      <c r="BA61" s="30"/>
      <c r="BB61" s="30"/>
      <c r="BC61" s="29"/>
      <c r="BD61" s="30"/>
      <c r="BE61" s="30"/>
      <c r="BF61" s="29"/>
      <c r="BG61" s="30"/>
      <c r="BH61" s="30"/>
      <c r="BI61" s="29"/>
      <c r="BJ61" s="30"/>
      <c r="BK61" s="30"/>
      <c r="BL61" s="29"/>
      <c r="BM61" s="30"/>
      <c r="BN61" s="30"/>
      <c r="BO61" s="29"/>
      <c r="BP61" s="30"/>
      <c r="BQ61" s="30"/>
      <c r="BR61" s="29"/>
      <c r="BS61" s="30"/>
      <c r="BT61" s="30"/>
      <c r="BU61" s="29"/>
      <c r="BV61" s="30"/>
      <c r="BW61" s="30"/>
      <c r="BX61" s="29"/>
      <c r="BY61" s="30"/>
      <c r="BZ61" s="30"/>
      <c r="CA61" s="29"/>
      <c r="CB61" s="30"/>
      <c r="CC61" s="30"/>
      <c r="CD61" s="29"/>
      <c r="CE61" s="30"/>
      <c r="CF61" s="30"/>
      <c r="CG61" s="29"/>
      <c r="CH61" s="30"/>
      <c r="CI61" s="30"/>
      <c r="CJ61" s="29"/>
      <c r="CK61" s="29"/>
      <c r="CL61" s="29"/>
      <c r="CM61" s="29"/>
      <c r="CN61" s="29"/>
      <c r="CO61" s="29"/>
      <c r="CP61" s="29"/>
      <c r="CQ61" s="30"/>
      <c r="CR61" s="30"/>
      <c r="CS61" s="29"/>
      <c r="CT61" s="30"/>
      <c r="CU61" s="30"/>
      <c r="CV61" s="29"/>
      <c r="CW61" s="30"/>
      <c r="CX61" s="30"/>
    </row>
    <row r="62" spans="1:102" s="31" customFormat="1" ht="9" customHeight="1">
      <c r="A62" s="28"/>
      <c r="B62" s="28"/>
      <c r="C62" s="28"/>
      <c r="D62" s="29"/>
      <c r="E62" s="30"/>
      <c r="F62" s="30"/>
      <c r="G62" s="29"/>
      <c r="H62" s="30"/>
      <c r="I62" s="30"/>
      <c r="J62" s="29"/>
      <c r="K62" s="30"/>
      <c r="L62" s="30"/>
      <c r="M62" s="29"/>
      <c r="N62" s="30"/>
      <c r="O62" s="30"/>
      <c r="P62" s="29"/>
      <c r="Q62" s="30"/>
      <c r="R62" s="30"/>
      <c r="S62" s="29"/>
      <c r="T62" s="30"/>
      <c r="U62" s="30"/>
      <c r="V62" s="29"/>
      <c r="W62" s="30"/>
      <c r="X62" s="30"/>
      <c r="Y62" s="29"/>
      <c r="Z62" s="30"/>
      <c r="AA62" s="30"/>
      <c r="AB62" s="29"/>
      <c r="AC62" s="30"/>
      <c r="AD62" s="30"/>
      <c r="AE62" s="29"/>
      <c r="AF62" s="30"/>
      <c r="AG62" s="30"/>
      <c r="AH62" s="29"/>
      <c r="AI62" s="30"/>
      <c r="AJ62" s="30"/>
      <c r="AK62" s="29"/>
      <c r="AL62" s="30"/>
      <c r="AM62" s="30"/>
      <c r="AN62" s="29"/>
      <c r="AO62" s="30"/>
      <c r="AP62" s="30"/>
      <c r="AQ62" s="29"/>
      <c r="AR62" s="30"/>
      <c r="AS62" s="30"/>
      <c r="AT62" s="29"/>
      <c r="AU62" s="30"/>
      <c r="AV62" s="30"/>
      <c r="AW62" s="29"/>
      <c r="AX62" s="30"/>
      <c r="AY62" s="30"/>
      <c r="AZ62" s="29"/>
      <c r="BA62" s="30"/>
      <c r="BB62" s="30"/>
      <c r="BC62" s="29"/>
      <c r="BD62" s="30"/>
      <c r="BE62" s="30"/>
      <c r="BF62" s="29"/>
      <c r="BG62" s="30"/>
      <c r="BH62" s="30"/>
      <c r="BI62" s="29"/>
      <c r="BJ62" s="30"/>
      <c r="BK62" s="30"/>
      <c r="BL62" s="29"/>
      <c r="BM62" s="30"/>
      <c r="BN62" s="30"/>
      <c r="BO62" s="29"/>
      <c r="BP62" s="30"/>
      <c r="BQ62" s="30"/>
      <c r="BR62" s="29"/>
      <c r="BS62" s="30"/>
      <c r="BT62" s="30"/>
      <c r="BU62" s="29"/>
      <c r="BV62" s="30"/>
      <c r="BW62" s="30"/>
      <c r="BX62" s="29"/>
      <c r="BY62" s="30"/>
      <c r="BZ62" s="30"/>
      <c r="CA62" s="29"/>
      <c r="CB62" s="30"/>
      <c r="CC62" s="30"/>
      <c r="CD62" s="29"/>
      <c r="CE62" s="30"/>
      <c r="CF62" s="30"/>
      <c r="CG62" s="29"/>
      <c r="CH62" s="30"/>
      <c r="CI62" s="30"/>
      <c r="CJ62" s="29"/>
      <c r="CK62" s="30"/>
      <c r="CL62" s="30"/>
      <c r="CM62" s="30"/>
      <c r="CN62" s="30"/>
      <c r="CO62" s="30"/>
      <c r="CP62" s="29"/>
      <c r="CQ62" s="30"/>
      <c r="CR62" s="30"/>
      <c r="CS62" s="29"/>
      <c r="CT62" s="30"/>
      <c r="CU62" s="30"/>
      <c r="CV62" s="29"/>
      <c r="CW62" s="30"/>
      <c r="CX62" s="30"/>
    </row>
    <row r="63" spans="1:102" s="31" customFormat="1" ht="9" customHeight="1">
      <c r="A63" s="28"/>
      <c r="B63" s="28"/>
      <c r="C63" s="28"/>
      <c r="D63" s="29"/>
      <c r="E63" s="30"/>
      <c r="F63" s="30"/>
      <c r="G63" s="29"/>
      <c r="H63" s="30"/>
      <c r="I63" s="30"/>
      <c r="J63" s="29"/>
      <c r="K63" s="30"/>
      <c r="L63" s="30"/>
      <c r="M63" s="29"/>
      <c r="N63" s="30"/>
      <c r="O63" s="30"/>
      <c r="P63" s="29"/>
      <c r="Q63" s="30"/>
      <c r="R63" s="30"/>
      <c r="S63" s="29"/>
      <c r="T63" s="30"/>
      <c r="U63" s="30"/>
      <c r="V63" s="29"/>
      <c r="W63" s="30"/>
      <c r="X63" s="30"/>
      <c r="Y63" s="29"/>
      <c r="Z63" s="30"/>
      <c r="AA63" s="30"/>
      <c r="AB63" s="29"/>
      <c r="AC63" s="30"/>
      <c r="AD63" s="30"/>
      <c r="AE63" s="29"/>
      <c r="AF63" s="30"/>
      <c r="AG63" s="30"/>
      <c r="AH63" s="29"/>
      <c r="AI63" s="30"/>
      <c r="AJ63" s="30"/>
      <c r="AK63" s="29"/>
      <c r="AL63" s="30"/>
      <c r="AM63" s="30"/>
      <c r="AN63" s="29"/>
      <c r="AO63" s="30"/>
      <c r="AP63" s="30"/>
      <c r="AQ63" s="29"/>
      <c r="AR63" s="30"/>
      <c r="AS63" s="30"/>
      <c r="AT63" s="29"/>
      <c r="AU63" s="30"/>
      <c r="AV63" s="30"/>
      <c r="AW63" s="29"/>
      <c r="AX63" s="30"/>
      <c r="AY63" s="30"/>
      <c r="AZ63" s="29"/>
      <c r="BA63" s="30"/>
      <c r="BB63" s="30"/>
      <c r="BC63" s="29"/>
      <c r="BD63" s="30"/>
      <c r="BE63" s="30"/>
      <c r="BF63" s="29"/>
      <c r="BG63" s="30"/>
      <c r="BH63" s="30"/>
      <c r="BI63" s="29"/>
      <c r="BJ63" s="30"/>
      <c r="BK63" s="30"/>
      <c r="BL63" s="29"/>
      <c r="BM63" s="30"/>
      <c r="BN63" s="30"/>
      <c r="BO63" s="29"/>
      <c r="BP63" s="30"/>
      <c r="BQ63" s="30"/>
      <c r="BR63" s="29"/>
      <c r="BS63" s="30"/>
      <c r="BT63" s="30"/>
      <c r="BU63" s="29"/>
      <c r="BV63" s="30"/>
      <c r="BW63" s="30"/>
      <c r="BX63" s="29"/>
      <c r="BY63" s="30"/>
      <c r="BZ63" s="30"/>
      <c r="CA63" s="29"/>
      <c r="CB63" s="30"/>
      <c r="CC63" s="30"/>
      <c r="CD63" s="29"/>
      <c r="CE63" s="30"/>
      <c r="CF63" s="30"/>
      <c r="CG63" s="29"/>
      <c r="CH63" s="30"/>
      <c r="CI63" s="30"/>
      <c r="CJ63" s="29"/>
      <c r="CK63" s="30"/>
      <c r="CL63" s="30"/>
      <c r="CM63" s="30"/>
      <c r="CN63" s="30"/>
      <c r="CO63" s="30"/>
      <c r="CP63" s="29"/>
      <c r="CQ63" s="30"/>
      <c r="CR63" s="30"/>
      <c r="CS63" s="29"/>
      <c r="CT63" s="30"/>
      <c r="CU63" s="30"/>
      <c r="CV63" s="29"/>
      <c r="CW63" s="30"/>
      <c r="CX63" s="30"/>
    </row>
    <row r="64" spans="1:102" s="31" customFormat="1" ht="9" customHeight="1">
      <c r="A64" s="28"/>
      <c r="B64" s="28"/>
      <c r="C64" s="28"/>
      <c r="D64" s="29"/>
      <c r="E64" s="30"/>
      <c r="F64" s="30"/>
      <c r="G64" s="29"/>
      <c r="H64" s="30"/>
      <c r="I64" s="30"/>
      <c r="J64" s="29"/>
      <c r="K64" s="30"/>
      <c r="L64" s="30"/>
      <c r="M64" s="29"/>
      <c r="N64" s="30"/>
      <c r="O64" s="30"/>
      <c r="P64" s="29"/>
      <c r="Q64" s="30"/>
      <c r="R64" s="30"/>
      <c r="S64" s="29"/>
      <c r="T64" s="30"/>
      <c r="U64" s="30"/>
      <c r="V64" s="29"/>
      <c r="W64" s="30"/>
      <c r="X64" s="30"/>
      <c r="Y64" s="29"/>
      <c r="Z64" s="30"/>
      <c r="AA64" s="30"/>
      <c r="AB64" s="29"/>
      <c r="AC64" s="30"/>
      <c r="AD64" s="30"/>
      <c r="AE64" s="29"/>
      <c r="AF64" s="30"/>
      <c r="AG64" s="30"/>
      <c r="AH64" s="29"/>
      <c r="AI64" s="30"/>
      <c r="AJ64" s="30"/>
      <c r="AK64" s="29"/>
      <c r="AL64" s="30"/>
      <c r="AM64" s="30"/>
      <c r="AN64" s="29"/>
      <c r="AO64" s="30"/>
      <c r="AP64" s="30"/>
      <c r="AQ64" s="29"/>
      <c r="AR64" s="30"/>
      <c r="AS64" s="30"/>
      <c r="AT64" s="29"/>
      <c r="AU64" s="30"/>
      <c r="AV64" s="30"/>
      <c r="AW64" s="29"/>
      <c r="AX64" s="30"/>
      <c r="AY64" s="30"/>
      <c r="AZ64" s="29"/>
      <c r="BA64" s="30"/>
      <c r="BB64" s="30"/>
      <c r="BC64" s="29"/>
      <c r="BD64" s="30"/>
      <c r="BE64" s="30"/>
      <c r="BF64" s="29"/>
      <c r="BG64" s="30"/>
      <c r="BH64" s="30"/>
      <c r="BI64" s="29"/>
      <c r="BJ64" s="30"/>
      <c r="BK64" s="30"/>
      <c r="BL64" s="29"/>
      <c r="BM64" s="30"/>
      <c r="BN64" s="30"/>
      <c r="BO64" s="29"/>
      <c r="BP64" s="30"/>
      <c r="BQ64" s="30"/>
      <c r="BR64" s="29"/>
      <c r="BS64" s="30"/>
      <c r="BT64" s="30"/>
      <c r="BU64" s="29"/>
      <c r="BV64" s="30"/>
      <c r="BW64" s="30"/>
      <c r="BX64" s="29"/>
      <c r="BY64" s="30"/>
      <c r="BZ64" s="30"/>
      <c r="CA64" s="29"/>
      <c r="CB64" s="30"/>
      <c r="CC64" s="30"/>
      <c r="CD64" s="29"/>
      <c r="CE64" s="30"/>
      <c r="CF64" s="30"/>
      <c r="CG64" s="29"/>
      <c r="CH64" s="30"/>
      <c r="CI64" s="30"/>
      <c r="CJ64" s="29"/>
      <c r="CK64" s="30"/>
      <c r="CL64" s="30"/>
      <c r="CM64" s="30"/>
      <c r="CN64" s="30"/>
      <c r="CO64" s="30"/>
      <c r="CP64" s="29"/>
      <c r="CQ64" s="30"/>
      <c r="CR64" s="30"/>
      <c r="CS64" s="29"/>
      <c r="CT64" s="30"/>
      <c r="CU64" s="30"/>
      <c r="CV64" s="29"/>
      <c r="CW64" s="30"/>
      <c r="CX64" s="30"/>
    </row>
    <row r="65" spans="1:102" s="31" customFormat="1" ht="9" customHeight="1">
      <c r="A65" s="28"/>
      <c r="B65" s="28"/>
      <c r="C65" s="28"/>
      <c r="D65" s="29"/>
      <c r="E65" s="30"/>
      <c r="F65" s="30"/>
      <c r="G65" s="29"/>
      <c r="H65" s="30"/>
      <c r="I65" s="30"/>
      <c r="J65" s="29"/>
      <c r="K65" s="30"/>
      <c r="L65" s="30"/>
      <c r="M65" s="29"/>
      <c r="N65" s="30"/>
      <c r="O65" s="30"/>
      <c r="P65" s="29"/>
      <c r="Q65" s="30"/>
      <c r="R65" s="30"/>
      <c r="S65" s="29"/>
      <c r="T65" s="30"/>
      <c r="U65" s="30"/>
      <c r="V65" s="29"/>
      <c r="W65" s="30"/>
      <c r="X65" s="30"/>
      <c r="Y65" s="29"/>
      <c r="Z65" s="30"/>
      <c r="AA65" s="30"/>
      <c r="AB65" s="29"/>
      <c r="AC65" s="30"/>
      <c r="AD65" s="30"/>
      <c r="AE65" s="29"/>
      <c r="AF65" s="30"/>
      <c r="AG65" s="30"/>
      <c r="AH65" s="29"/>
      <c r="AI65" s="30"/>
      <c r="AJ65" s="30"/>
      <c r="AK65" s="29"/>
      <c r="AL65" s="30"/>
      <c r="AM65" s="30"/>
      <c r="AN65" s="29"/>
      <c r="AO65" s="30"/>
      <c r="AP65" s="30"/>
      <c r="AQ65" s="29"/>
      <c r="AR65" s="30"/>
      <c r="AS65" s="30"/>
      <c r="AT65" s="29"/>
      <c r="AU65" s="30"/>
      <c r="AV65" s="30"/>
      <c r="AW65" s="29"/>
      <c r="AX65" s="30"/>
      <c r="AY65" s="30"/>
      <c r="AZ65" s="29"/>
      <c r="BA65" s="30"/>
      <c r="BB65" s="30"/>
      <c r="BC65" s="29"/>
      <c r="BD65" s="30"/>
      <c r="BE65" s="30"/>
      <c r="BF65" s="29"/>
      <c r="BG65" s="30"/>
      <c r="BH65" s="30"/>
      <c r="BI65" s="29"/>
      <c r="BJ65" s="30"/>
      <c r="BK65" s="30"/>
      <c r="BL65" s="29"/>
      <c r="BM65" s="30"/>
      <c r="BN65" s="30"/>
      <c r="BO65" s="29"/>
      <c r="BP65" s="30"/>
      <c r="BQ65" s="30"/>
      <c r="BR65" s="29"/>
      <c r="BS65" s="30"/>
      <c r="BT65" s="30"/>
      <c r="BU65" s="29"/>
      <c r="BV65" s="30"/>
      <c r="BW65" s="30"/>
      <c r="BX65" s="29"/>
      <c r="BY65" s="30"/>
      <c r="BZ65" s="30"/>
      <c r="CA65" s="29"/>
      <c r="CB65" s="30"/>
      <c r="CC65" s="30"/>
      <c r="CD65" s="29"/>
      <c r="CE65" s="30"/>
      <c r="CF65" s="30"/>
      <c r="CG65" s="29"/>
      <c r="CH65" s="30"/>
      <c r="CI65" s="30"/>
      <c r="CJ65" s="29"/>
      <c r="CK65" s="30"/>
      <c r="CL65" s="30"/>
      <c r="CM65" s="30"/>
      <c r="CN65" s="30"/>
      <c r="CO65" s="30"/>
      <c r="CP65" s="29"/>
      <c r="CQ65" s="30"/>
      <c r="CR65" s="30"/>
      <c r="CS65" s="29"/>
      <c r="CT65" s="30"/>
      <c r="CU65" s="30"/>
      <c r="CV65" s="29"/>
      <c r="CW65" s="30"/>
      <c r="CX65" s="30"/>
    </row>
    <row r="66" spans="1:102" s="31" customFormat="1" ht="9" customHeight="1">
      <c r="A66" s="28"/>
      <c r="B66" s="28"/>
      <c r="C66" s="28"/>
      <c r="D66" s="29"/>
      <c r="E66" s="30"/>
      <c r="F66" s="30"/>
      <c r="G66" s="29"/>
      <c r="H66" s="30"/>
      <c r="I66" s="30"/>
      <c r="J66" s="29"/>
      <c r="K66" s="30"/>
      <c r="L66" s="30"/>
      <c r="M66" s="29"/>
      <c r="N66" s="30"/>
      <c r="O66" s="30"/>
      <c r="P66" s="29"/>
      <c r="Q66" s="30"/>
      <c r="R66" s="30"/>
      <c r="S66" s="29"/>
      <c r="T66" s="30"/>
      <c r="U66" s="30"/>
      <c r="V66" s="29"/>
      <c r="W66" s="30"/>
      <c r="X66" s="30"/>
      <c r="Y66" s="29"/>
      <c r="Z66" s="30"/>
      <c r="AA66" s="30"/>
      <c r="AB66" s="29"/>
      <c r="AC66" s="30"/>
      <c r="AD66" s="30"/>
      <c r="AE66" s="29"/>
      <c r="AF66" s="30"/>
      <c r="AG66" s="30"/>
      <c r="AH66" s="29"/>
      <c r="AI66" s="30"/>
      <c r="AJ66" s="30"/>
      <c r="AK66" s="29"/>
      <c r="AL66" s="30"/>
      <c r="AM66" s="30"/>
      <c r="AN66" s="29"/>
      <c r="AO66" s="30"/>
      <c r="AP66" s="30"/>
      <c r="AQ66" s="29"/>
      <c r="AR66" s="30"/>
      <c r="AS66" s="30"/>
      <c r="AT66" s="29"/>
      <c r="AU66" s="30"/>
      <c r="AV66" s="30"/>
      <c r="AW66" s="29"/>
      <c r="AX66" s="30"/>
      <c r="AY66" s="30"/>
      <c r="AZ66" s="29"/>
      <c r="BA66" s="30"/>
      <c r="BB66" s="30"/>
      <c r="BC66" s="29"/>
      <c r="BD66" s="30"/>
      <c r="BE66" s="30"/>
      <c r="BF66" s="29"/>
      <c r="BG66" s="30"/>
      <c r="BH66" s="30"/>
      <c r="BI66" s="29"/>
      <c r="BJ66" s="30"/>
      <c r="BK66" s="30"/>
      <c r="BL66" s="29"/>
      <c r="BM66" s="30"/>
      <c r="BN66" s="30"/>
      <c r="BO66" s="29"/>
      <c r="BP66" s="30"/>
      <c r="BQ66" s="30"/>
      <c r="BR66" s="29"/>
      <c r="BS66" s="30"/>
      <c r="BT66" s="30"/>
      <c r="BU66" s="29"/>
      <c r="BV66" s="30"/>
      <c r="BW66" s="30"/>
      <c r="BX66" s="29"/>
      <c r="BY66" s="30"/>
      <c r="BZ66" s="30"/>
      <c r="CA66" s="29"/>
      <c r="CB66" s="30"/>
      <c r="CC66" s="30"/>
      <c r="CD66" s="29"/>
      <c r="CE66" s="30"/>
      <c r="CF66" s="30"/>
      <c r="CG66" s="29"/>
      <c r="CH66" s="30"/>
      <c r="CI66" s="30"/>
      <c r="CJ66" s="29"/>
      <c r="CK66" s="30"/>
      <c r="CL66" s="30"/>
      <c r="CM66" s="30"/>
      <c r="CN66" s="30"/>
      <c r="CO66" s="30"/>
      <c r="CP66" s="29"/>
      <c r="CQ66" s="30"/>
      <c r="CR66" s="30"/>
      <c r="CS66" s="29"/>
      <c r="CT66" s="30"/>
      <c r="CU66" s="30"/>
      <c r="CV66" s="29"/>
      <c r="CW66" s="30"/>
      <c r="CX66" s="30"/>
    </row>
    <row r="67" spans="1:102" s="31" customFormat="1" ht="9" customHeight="1">
      <c r="A67" s="28"/>
      <c r="B67" s="28"/>
      <c r="C67" s="28"/>
      <c r="D67" s="29"/>
      <c r="E67" s="30"/>
      <c r="F67" s="30"/>
      <c r="G67" s="29"/>
      <c r="H67" s="30"/>
      <c r="I67" s="30"/>
      <c r="J67" s="29"/>
      <c r="K67" s="30"/>
      <c r="L67" s="30"/>
      <c r="M67" s="29"/>
      <c r="N67" s="30"/>
      <c r="O67" s="30"/>
      <c r="P67" s="29"/>
      <c r="Q67" s="30"/>
      <c r="R67" s="30"/>
      <c r="S67" s="29"/>
      <c r="T67" s="30"/>
      <c r="U67" s="30"/>
      <c r="V67" s="29"/>
      <c r="W67" s="30"/>
      <c r="X67" s="30"/>
      <c r="Y67" s="29"/>
      <c r="Z67" s="30"/>
      <c r="AA67" s="30"/>
      <c r="AB67" s="29"/>
      <c r="AC67" s="30"/>
      <c r="AD67" s="30"/>
      <c r="AE67" s="29"/>
      <c r="AF67" s="30"/>
      <c r="AG67" s="30"/>
      <c r="AH67" s="29"/>
      <c r="AI67" s="30"/>
      <c r="AJ67" s="30"/>
      <c r="AK67" s="29"/>
      <c r="AL67" s="30"/>
      <c r="AM67" s="30"/>
      <c r="AN67" s="29"/>
      <c r="AO67" s="30"/>
      <c r="AP67" s="30"/>
      <c r="AQ67" s="29"/>
      <c r="AR67" s="30"/>
      <c r="AS67" s="30"/>
      <c r="AT67" s="29"/>
      <c r="AU67" s="30"/>
      <c r="AV67" s="30"/>
      <c r="AW67" s="29"/>
      <c r="AX67" s="30"/>
      <c r="AY67" s="30"/>
      <c r="AZ67" s="29"/>
      <c r="BA67" s="30"/>
      <c r="BB67" s="30"/>
      <c r="BC67" s="29"/>
      <c r="BD67" s="30"/>
      <c r="BE67" s="30"/>
      <c r="BF67" s="29"/>
      <c r="BG67" s="30"/>
      <c r="BH67" s="30"/>
      <c r="BI67" s="29"/>
      <c r="BJ67" s="30"/>
      <c r="BK67" s="30"/>
      <c r="BL67" s="29"/>
      <c r="BM67" s="30"/>
      <c r="BN67" s="30"/>
      <c r="BO67" s="29"/>
      <c r="BP67" s="30"/>
      <c r="BQ67" s="30"/>
      <c r="BR67" s="29"/>
      <c r="BS67" s="30"/>
      <c r="BT67" s="30"/>
      <c r="BU67" s="29"/>
      <c r="BV67" s="30"/>
      <c r="BW67" s="30"/>
      <c r="BX67" s="29"/>
      <c r="BY67" s="30"/>
      <c r="BZ67" s="30"/>
      <c r="CA67" s="29"/>
      <c r="CB67" s="30"/>
      <c r="CC67" s="30"/>
      <c r="CD67" s="29"/>
      <c r="CE67" s="30"/>
      <c r="CF67" s="30"/>
      <c r="CG67" s="29"/>
      <c r="CH67" s="30"/>
      <c r="CI67" s="30"/>
      <c r="CJ67" s="29"/>
      <c r="CK67" s="30"/>
      <c r="CL67" s="30"/>
      <c r="CM67" s="30"/>
      <c r="CN67" s="30"/>
      <c r="CO67" s="30"/>
      <c r="CP67" s="29"/>
      <c r="CQ67" s="30"/>
      <c r="CR67" s="30"/>
      <c r="CS67" s="29"/>
      <c r="CT67" s="30"/>
      <c r="CU67" s="30"/>
      <c r="CV67" s="29"/>
      <c r="CW67" s="30"/>
      <c r="CX67" s="30"/>
    </row>
    <row r="68" spans="1:102" s="31" customFormat="1" ht="9" customHeight="1">
      <c r="A68" s="28"/>
      <c r="B68" s="28"/>
      <c r="C68" s="28"/>
      <c r="D68" s="29"/>
      <c r="E68" s="30"/>
      <c r="F68" s="30"/>
      <c r="G68" s="29"/>
      <c r="H68" s="30"/>
      <c r="I68" s="30"/>
      <c r="J68" s="29"/>
      <c r="K68" s="30"/>
      <c r="L68" s="30"/>
      <c r="M68" s="29"/>
      <c r="N68" s="30"/>
      <c r="O68" s="30"/>
      <c r="P68" s="29"/>
      <c r="Q68" s="30"/>
      <c r="R68" s="30"/>
      <c r="S68" s="29"/>
      <c r="T68" s="30"/>
      <c r="U68" s="30"/>
      <c r="V68" s="29"/>
      <c r="W68" s="30"/>
      <c r="X68" s="30"/>
      <c r="Y68" s="29"/>
      <c r="Z68" s="30"/>
      <c r="AA68" s="30"/>
      <c r="AB68" s="29"/>
      <c r="AC68" s="30"/>
      <c r="AD68" s="30"/>
      <c r="AE68" s="29"/>
      <c r="AF68" s="30"/>
      <c r="AG68" s="30"/>
      <c r="AH68" s="29"/>
      <c r="AI68" s="30"/>
      <c r="AJ68" s="30"/>
      <c r="AK68" s="29"/>
      <c r="AL68" s="30"/>
      <c r="AM68" s="30"/>
      <c r="AN68" s="29"/>
      <c r="AO68" s="30"/>
      <c r="AP68" s="30"/>
      <c r="AQ68" s="29"/>
      <c r="AR68" s="30"/>
      <c r="AS68" s="30"/>
      <c r="AT68" s="29"/>
      <c r="AU68" s="30"/>
      <c r="AV68" s="30"/>
      <c r="AW68" s="29"/>
      <c r="AX68" s="30"/>
      <c r="AY68" s="30"/>
      <c r="AZ68" s="29"/>
      <c r="BA68" s="30"/>
      <c r="BB68" s="30"/>
      <c r="BC68" s="29"/>
      <c r="BD68" s="30"/>
      <c r="BE68" s="30"/>
      <c r="BF68" s="29"/>
      <c r="BG68" s="30"/>
      <c r="BH68" s="30"/>
      <c r="BI68" s="29"/>
      <c r="BJ68" s="30"/>
      <c r="BK68" s="30"/>
      <c r="BL68" s="29"/>
      <c r="BM68" s="30"/>
      <c r="BN68" s="30"/>
      <c r="BO68" s="29"/>
      <c r="BP68" s="30"/>
      <c r="BQ68" s="30"/>
      <c r="BR68" s="29"/>
      <c r="BS68" s="30"/>
      <c r="BT68" s="30"/>
      <c r="BU68" s="29"/>
      <c r="BV68" s="30"/>
      <c r="BW68" s="30"/>
      <c r="BX68" s="29"/>
      <c r="BY68" s="30"/>
      <c r="BZ68" s="30"/>
      <c r="CA68" s="29"/>
      <c r="CB68" s="30"/>
      <c r="CC68" s="30"/>
      <c r="CD68" s="29"/>
      <c r="CE68" s="30"/>
      <c r="CF68" s="30"/>
      <c r="CG68" s="29"/>
      <c r="CH68" s="30"/>
      <c r="CI68" s="30"/>
      <c r="CJ68" s="29"/>
      <c r="CK68" s="30"/>
      <c r="CL68" s="30"/>
      <c r="CM68" s="30"/>
      <c r="CN68" s="30"/>
      <c r="CO68" s="30"/>
      <c r="CP68" s="29"/>
      <c r="CQ68" s="30"/>
      <c r="CR68" s="30"/>
      <c r="CS68" s="29"/>
      <c r="CT68" s="30"/>
      <c r="CU68" s="30"/>
      <c r="CV68" s="29"/>
      <c r="CW68" s="30"/>
      <c r="CX68" s="30"/>
    </row>
    <row r="69" spans="1:102" s="31" customFormat="1" ht="9" customHeight="1">
      <c r="A69" s="28"/>
      <c r="B69" s="28"/>
      <c r="C69" s="28"/>
      <c r="D69" s="29"/>
      <c r="E69" s="30"/>
      <c r="F69" s="30"/>
      <c r="G69" s="29"/>
      <c r="H69" s="30"/>
      <c r="I69" s="30"/>
      <c r="J69" s="29"/>
      <c r="K69" s="30"/>
      <c r="L69" s="30"/>
      <c r="M69" s="29"/>
      <c r="N69" s="30"/>
      <c r="O69" s="30"/>
      <c r="P69" s="29"/>
      <c r="Q69" s="30"/>
      <c r="R69" s="30"/>
      <c r="S69" s="29"/>
      <c r="T69" s="30"/>
      <c r="U69" s="30"/>
      <c r="V69" s="29"/>
      <c r="W69" s="30"/>
      <c r="X69" s="30"/>
      <c r="Y69" s="29"/>
      <c r="Z69" s="30"/>
      <c r="AA69" s="30"/>
      <c r="AB69" s="29"/>
      <c r="AC69" s="30"/>
      <c r="AD69" s="30"/>
      <c r="AE69" s="29"/>
      <c r="AF69" s="30"/>
      <c r="AG69" s="30"/>
      <c r="AH69" s="29"/>
      <c r="AI69" s="30"/>
      <c r="AJ69" s="30"/>
      <c r="AK69" s="29"/>
      <c r="AL69" s="30"/>
      <c r="AM69" s="30"/>
      <c r="AN69" s="29"/>
      <c r="AO69" s="30"/>
      <c r="AP69" s="30"/>
      <c r="AQ69" s="29"/>
      <c r="AR69" s="30"/>
      <c r="AS69" s="30"/>
      <c r="AT69" s="29"/>
      <c r="AU69" s="30"/>
      <c r="AV69" s="30"/>
      <c r="AW69" s="29"/>
      <c r="AX69" s="30"/>
      <c r="AY69" s="30"/>
      <c r="AZ69" s="29"/>
      <c r="BA69" s="30"/>
      <c r="BB69" s="30"/>
      <c r="BC69" s="29"/>
      <c r="BD69" s="30"/>
      <c r="BE69" s="30"/>
      <c r="BF69" s="29"/>
      <c r="BG69" s="30"/>
      <c r="BH69" s="30"/>
      <c r="BI69" s="29"/>
      <c r="BJ69" s="30"/>
      <c r="BK69" s="30"/>
      <c r="BL69" s="29"/>
      <c r="BM69" s="30"/>
      <c r="BN69" s="30"/>
      <c r="BO69" s="29"/>
      <c r="BP69" s="30"/>
      <c r="BQ69" s="30"/>
      <c r="BR69" s="29"/>
      <c r="BS69" s="30"/>
      <c r="BT69" s="30"/>
      <c r="BU69" s="29"/>
      <c r="BV69" s="30"/>
      <c r="BW69" s="30"/>
      <c r="BX69" s="29"/>
      <c r="BY69" s="30"/>
      <c r="BZ69" s="30"/>
      <c r="CA69" s="29"/>
      <c r="CB69" s="30"/>
      <c r="CC69" s="30"/>
      <c r="CD69" s="29"/>
      <c r="CE69" s="30"/>
      <c r="CF69" s="30"/>
      <c r="CG69" s="29"/>
      <c r="CH69" s="30"/>
      <c r="CI69" s="30"/>
      <c r="CJ69" s="29"/>
      <c r="CK69" s="30"/>
      <c r="CL69" s="30"/>
      <c r="CM69" s="30"/>
      <c r="CN69" s="30"/>
      <c r="CO69" s="30"/>
      <c r="CP69" s="29"/>
      <c r="CQ69" s="30"/>
      <c r="CR69" s="30"/>
      <c r="CS69" s="29"/>
      <c r="CT69" s="30"/>
      <c r="CU69" s="30"/>
      <c r="CV69" s="29"/>
      <c r="CW69" s="30"/>
      <c r="CX69" s="30"/>
    </row>
    <row r="70" spans="1:102" s="31" customFormat="1" ht="9" customHeight="1">
      <c r="A70" s="28"/>
      <c r="B70" s="28"/>
      <c r="C70" s="28"/>
      <c r="D70" s="29"/>
      <c r="E70" s="30"/>
      <c r="F70" s="30"/>
      <c r="G70" s="29"/>
      <c r="H70" s="30"/>
      <c r="I70" s="30"/>
      <c r="J70" s="29"/>
      <c r="K70" s="30"/>
      <c r="L70" s="30"/>
      <c r="M70" s="29"/>
      <c r="N70" s="30"/>
      <c r="O70" s="30"/>
      <c r="P70" s="29"/>
      <c r="Q70" s="30"/>
      <c r="R70" s="30"/>
      <c r="S70" s="29"/>
      <c r="T70" s="30"/>
      <c r="U70" s="30"/>
      <c r="V70" s="29"/>
      <c r="W70" s="30"/>
      <c r="X70" s="30"/>
      <c r="Y70" s="29"/>
      <c r="Z70" s="30"/>
      <c r="AA70" s="30"/>
      <c r="AB70" s="29"/>
      <c r="AC70" s="30"/>
      <c r="AD70" s="30"/>
      <c r="AE70" s="29"/>
      <c r="AF70" s="30"/>
      <c r="AG70" s="30"/>
      <c r="AH70" s="29"/>
      <c r="AI70" s="30"/>
      <c r="AJ70" s="30"/>
      <c r="AK70" s="29"/>
      <c r="AL70" s="30"/>
      <c r="AM70" s="30"/>
      <c r="AN70" s="29"/>
      <c r="AO70" s="30"/>
      <c r="AP70" s="30"/>
      <c r="AQ70" s="29"/>
      <c r="AR70" s="30"/>
      <c r="AS70" s="30"/>
      <c r="AT70" s="29"/>
      <c r="AU70" s="30"/>
      <c r="AV70" s="30"/>
      <c r="AW70" s="29"/>
      <c r="AX70" s="30"/>
      <c r="AY70" s="30"/>
      <c r="AZ70" s="29"/>
      <c r="BA70" s="30"/>
      <c r="BB70" s="30"/>
      <c r="BC70" s="29"/>
      <c r="BD70" s="30"/>
      <c r="BE70" s="30"/>
      <c r="BF70" s="29"/>
      <c r="BG70" s="30"/>
      <c r="BH70" s="30"/>
      <c r="BI70" s="29"/>
      <c r="BJ70" s="30"/>
      <c r="BK70" s="30"/>
      <c r="BL70" s="29"/>
      <c r="BM70" s="30"/>
      <c r="BN70" s="30"/>
      <c r="BO70" s="29"/>
      <c r="BP70" s="30"/>
      <c r="BQ70" s="30"/>
      <c r="BR70" s="29"/>
      <c r="BS70" s="30"/>
      <c r="BT70" s="30"/>
      <c r="BU70" s="29"/>
      <c r="BV70" s="30"/>
      <c r="BW70" s="30"/>
      <c r="BX70" s="29"/>
      <c r="BY70" s="30"/>
      <c r="BZ70" s="30"/>
      <c r="CA70" s="29"/>
      <c r="CB70" s="30"/>
      <c r="CC70" s="30"/>
      <c r="CD70" s="29"/>
      <c r="CE70" s="30"/>
      <c r="CF70" s="30"/>
      <c r="CG70" s="29"/>
      <c r="CH70" s="30"/>
      <c r="CI70" s="30"/>
      <c r="CJ70" s="29"/>
      <c r="CK70" s="30"/>
      <c r="CL70" s="30"/>
      <c r="CM70" s="30"/>
      <c r="CN70" s="30"/>
      <c r="CO70" s="30"/>
      <c r="CP70" s="29"/>
      <c r="CQ70" s="30"/>
      <c r="CR70" s="30"/>
      <c r="CS70" s="29"/>
      <c r="CT70" s="30"/>
      <c r="CU70" s="30"/>
      <c r="CV70" s="29"/>
      <c r="CW70" s="30"/>
      <c r="CX70" s="30"/>
    </row>
    <row r="71" spans="1:102" s="31" customFormat="1" ht="9" customHeight="1">
      <c r="A71" s="28"/>
      <c r="B71" s="28"/>
      <c r="C71" s="28"/>
      <c r="D71" s="29"/>
      <c r="E71" s="30"/>
      <c r="F71" s="30"/>
      <c r="G71" s="29"/>
      <c r="H71" s="30"/>
      <c r="I71" s="30"/>
      <c r="J71" s="29"/>
      <c r="K71" s="30"/>
      <c r="L71" s="30"/>
      <c r="M71" s="29"/>
      <c r="N71" s="30"/>
      <c r="O71" s="30"/>
      <c r="P71" s="29"/>
      <c r="Q71" s="30"/>
      <c r="R71" s="30"/>
      <c r="S71" s="29"/>
      <c r="T71" s="30"/>
      <c r="U71" s="30"/>
      <c r="V71" s="29"/>
      <c r="W71" s="30"/>
      <c r="X71" s="30"/>
      <c r="Y71" s="29"/>
      <c r="Z71" s="30"/>
      <c r="AA71" s="30"/>
      <c r="AB71" s="29"/>
      <c r="AC71" s="30"/>
      <c r="AD71" s="30"/>
      <c r="AE71" s="29"/>
      <c r="AF71" s="30"/>
      <c r="AG71" s="30"/>
      <c r="AH71" s="29"/>
      <c r="AI71" s="30"/>
      <c r="AJ71" s="30"/>
      <c r="AK71" s="29"/>
      <c r="AL71" s="30"/>
      <c r="AM71" s="30"/>
      <c r="AN71" s="29"/>
      <c r="AO71" s="30"/>
      <c r="AP71" s="30"/>
      <c r="AQ71" s="29"/>
      <c r="AR71" s="30"/>
      <c r="AS71" s="30"/>
      <c r="AT71" s="29"/>
      <c r="AU71" s="30"/>
      <c r="AV71" s="30"/>
      <c r="AW71" s="29"/>
      <c r="AX71" s="30"/>
      <c r="AY71" s="30"/>
      <c r="AZ71" s="29"/>
      <c r="BA71" s="30"/>
      <c r="BB71" s="30"/>
      <c r="BC71" s="29"/>
      <c r="BD71" s="30"/>
      <c r="BE71" s="30"/>
      <c r="BF71" s="29"/>
      <c r="BG71" s="30"/>
      <c r="BH71" s="30"/>
      <c r="BI71" s="29"/>
      <c r="BJ71" s="30"/>
      <c r="BK71" s="30"/>
      <c r="BL71" s="29"/>
      <c r="BM71" s="30"/>
      <c r="BN71" s="30"/>
      <c r="BO71" s="29"/>
      <c r="BP71" s="30"/>
      <c r="BQ71" s="30"/>
      <c r="BR71" s="29"/>
      <c r="BS71" s="30"/>
      <c r="BT71" s="30"/>
      <c r="BU71" s="29"/>
      <c r="BV71" s="30"/>
      <c r="BW71" s="30"/>
      <c r="BX71" s="29"/>
      <c r="BY71" s="30"/>
      <c r="BZ71" s="30"/>
      <c r="CA71" s="29"/>
      <c r="CB71" s="30"/>
      <c r="CC71" s="30"/>
      <c r="CD71" s="29"/>
      <c r="CE71" s="30"/>
      <c r="CF71" s="30"/>
      <c r="CG71" s="29"/>
      <c r="CH71" s="30"/>
      <c r="CI71" s="30"/>
      <c r="CJ71" s="29"/>
      <c r="CK71" s="30"/>
      <c r="CL71" s="30"/>
      <c r="CM71" s="30"/>
      <c r="CN71" s="30"/>
      <c r="CO71" s="30"/>
      <c r="CP71" s="29"/>
      <c r="CQ71" s="30"/>
      <c r="CR71" s="30"/>
      <c r="CS71" s="29"/>
      <c r="CT71" s="30"/>
      <c r="CU71" s="30"/>
      <c r="CV71" s="29"/>
      <c r="CW71" s="30"/>
      <c r="CX71" s="30"/>
    </row>
    <row r="72" spans="1:102" s="31" customFormat="1" ht="16.350000000000001" customHeight="1">
      <c r="A72" s="28"/>
      <c r="B72" s="28"/>
      <c r="C72" s="28"/>
      <c r="D72" s="29"/>
      <c r="E72" s="30"/>
      <c r="F72" s="30"/>
      <c r="G72" s="29"/>
      <c r="H72" s="30"/>
      <c r="I72" s="30"/>
      <c r="J72" s="29"/>
      <c r="K72" s="30"/>
      <c r="L72" s="30"/>
      <c r="M72" s="29"/>
      <c r="N72" s="30"/>
      <c r="O72" s="30"/>
      <c r="P72" s="29"/>
      <c r="Q72" s="30"/>
      <c r="R72" s="30"/>
      <c r="S72" s="29"/>
      <c r="T72" s="30"/>
      <c r="U72" s="30"/>
      <c r="V72" s="29"/>
      <c r="W72" s="30"/>
      <c r="X72" s="30"/>
      <c r="Y72" s="29"/>
      <c r="Z72" s="30"/>
      <c r="AA72" s="30"/>
      <c r="AB72" s="29"/>
      <c r="AC72" s="30"/>
      <c r="AD72" s="30"/>
      <c r="AE72" s="29"/>
      <c r="AF72" s="30"/>
      <c r="AG72" s="30"/>
      <c r="AH72" s="29"/>
      <c r="AI72" s="30"/>
      <c r="AJ72" s="30"/>
      <c r="AK72" s="29"/>
      <c r="AL72" s="30"/>
      <c r="AM72" s="30"/>
      <c r="AN72" s="29"/>
      <c r="AO72" s="30"/>
      <c r="AP72" s="30"/>
      <c r="AQ72" s="29"/>
      <c r="AR72" s="30"/>
      <c r="AS72" s="30"/>
      <c r="AT72" s="29"/>
      <c r="AU72" s="30"/>
      <c r="AV72" s="30"/>
      <c r="AW72" s="29"/>
      <c r="AX72" s="30"/>
      <c r="AY72" s="30"/>
      <c r="AZ72" s="29"/>
      <c r="BA72" s="30"/>
      <c r="BB72" s="30"/>
      <c r="BC72" s="29"/>
      <c r="BD72" s="30"/>
      <c r="BE72" s="30"/>
      <c r="BF72" s="29"/>
      <c r="BG72" s="30"/>
      <c r="BH72" s="30"/>
      <c r="BI72" s="29"/>
      <c r="BJ72" s="30"/>
      <c r="BK72" s="30"/>
      <c r="BL72" s="29"/>
      <c r="BM72" s="30"/>
      <c r="BN72" s="30"/>
      <c r="BO72" s="29"/>
      <c r="BP72" s="30"/>
      <c r="BQ72" s="30"/>
      <c r="BR72" s="29"/>
      <c r="BS72" s="30"/>
      <c r="BT72" s="30"/>
      <c r="BU72" s="29"/>
      <c r="BV72" s="30"/>
      <c r="BW72" s="30"/>
      <c r="BX72" s="29"/>
      <c r="BY72" s="30"/>
      <c r="BZ72" s="30"/>
      <c r="CA72" s="29"/>
      <c r="CB72" s="30"/>
      <c r="CC72" s="30"/>
      <c r="CD72" s="29"/>
      <c r="CE72" s="30"/>
      <c r="CF72" s="30"/>
      <c r="CG72" s="29"/>
      <c r="CH72" s="30"/>
      <c r="CI72" s="30"/>
      <c r="CJ72" s="29"/>
      <c r="CK72" s="30"/>
      <c r="CL72" s="30"/>
      <c r="CM72" s="30"/>
      <c r="CN72" s="30"/>
      <c r="CO72" s="30"/>
      <c r="CP72" s="29"/>
      <c r="CQ72" s="30"/>
      <c r="CR72" s="30"/>
      <c r="CS72" s="29"/>
      <c r="CT72" s="30"/>
      <c r="CU72" s="30"/>
      <c r="CV72" s="29"/>
      <c r="CW72" s="30"/>
      <c r="CX72" s="30"/>
    </row>
    <row r="73" spans="1:102" s="17" customFormat="1" ht="15" customHeight="1">
      <c r="A73" s="10"/>
      <c r="B73" s="10"/>
      <c r="C73" s="10"/>
      <c r="D73" s="12"/>
      <c r="E73" s="13"/>
      <c r="F73" s="13"/>
      <c r="G73" s="12"/>
      <c r="H73" s="13"/>
      <c r="I73" s="13"/>
      <c r="J73" s="12"/>
      <c r="K73" s="13"/>
      <c r="L73" s="13"/>
      <c r="M73" s="12"/>
      <c r="N73" s="13"/>
      <c r="O73" s="13"/>
      <c r="P73" s="12"/>
      <c r="Q73" s="13"/>
      <c r="R73" s="13"/>
      <c r="S73" s="12"/>
      <c r="T73" s="13"/>
      <c r="U73" s="13"/>
      <c r="V73" s="12"/>
      <c r="W73" s="13"/>
      <c r="X73" s="13"/>
      <c r="Y73" s="12"/>
      <c r="Z73" s="13"/>
      <c r="AA73" s="13"/>
      <c r="AB73" s="12"/>
      <c r="AC73" s="13"/>
      <c r="AD73" s="13"/>
      <c r="AE73" s="12"/>
      <c r="AF73" s="13"/>
      <c r="AG73" s="13"/>
      <c r="AH73" s="12"/>
      <c r="AI73" s="13"/>
      <c r="AJ73" s="13"/>
      <c r="AK73" s="12"/>
      <c r="AL73" s="13"/>
      <c r="AM73" s="13"/>
      <c r="AP73" s="13"/>
      <c r="AS73" s="13"/>
      <c r="AV73" s="13"/>
      <c r="AY73" s="13"/>
      <c r="BB73" s="13"/>
      <c r="BE73" s="13"/>
      <c r="BH73" s="13"/>
      <c r="BK73" s="13"/>
      <c r="BN73" s="13"/>
      <c r="BQ73" s="13"/>
      <c r="BT73" s="13"/>
      <c r="BW73" s="13"/>
      <c r="BZ73" s="13"/>
      <c r="CC73" s="13"/>
      <c r="CF73" s="13"/>
      <c r="CI73" s="13"/>
      <c r="CL73" s="13"/>
      <c r="CM73" s="13"/>
      <c r="CN73" s="13"/>
      <c r="CO73" s="13"/>
      <c r="CR73" s="13"/>
      <c r="CU73" s="13"/>
      <c r="CX73" s="13"/>
    </row>
    <row r="74" spans="1:102" ht="23.25" customHeight="1">
      <c r="A74" s="85" t="s">
        <v>92</v>
      </c>
      <c r="B74" s="85"/>
      <c r="C74" s="85"/>
      <c r="D74" s="85"/>
      <c r="E74" s="85"/>
      <c r="F74" s="85"/>
      <c r="G74" s="85"/>
      <c r="H74" s="85"/>
      <c r="I74" s="85"/>
      <c r="J74" s="85"/>
      <c r="K74" s="85"/>
      <c r="L74" s="85"/>
      <c r="M74" s="85"/>
      <c r="N74" s="85"/>
      <c r="O74" s="85"/>
      <c r="P74" s="85"/>
      <c r="Q74" s="85"/>
      <c r="R74" s="85"/>
      <c r="S74" s="85"/>
      <c r="T74" s="85"/>
      <c r="U74" s="85"/>
      <c r="V74" s="85"/>
      <c r="W74" s="85"/>
      <c r="X74" s="85"/>
      <c r="Y74" s="85"/>
      <c r="Z74" s="85"/>
      <c r="AA74" s="85"/>
      <c r="AB74" s="85"/>
      <c r="AC74" s="85"/>
      <c r="AD74" s="85"/>
      <c r="AE74" s="85"/>
      <c r="AF74" s="85"/>
      <c r="AG74" s="85"/>
      <c r="AH74" s="85"/>
      <c r="AI74" s="85"/>
      <c r="AJ74" s="85"/>
      <c r="AK74" s="85"/>
      <c r="AL74" s="85"/>
      <c r="AM74" s="85"/>
      <c r="AN74" s="85"/>
      <c r="AO74" s="85"/>
      <c r="AP74" s="85"/>
      <c r="AQ74" s="85"/>
      <c r="AR74" s="85"/>
      <c r="AS74" s="85"/>
      <c r="AT74" s="85"/>
      <c r="AU74" s="85"/>
      <c r="AV74" s="85"/>
      <c r="AW74" s="85"/>
      <c r="AX74" s="85"/>
      <c r="AY74" s="85"/>
      <c r="AZ74" s="85"/>
      <c r="BA74" s="85"/>
      <c r="BB74" s="85"/>
      <c r="BC74" s="85"/>
      <c r="BD74" s="85"/>
      <c r="BE74" s="85"/>
      <c r="BF74" s="85"/>
      <c r="BG74" s="85"/>
      <c r="BH74" s="85"/>
      <c r="BI74" s="85"/>
      <c r="BJ74" s="85"/>
      <c r="BK74" s="85"/>
      <c r="BL74" s="85"/>
      <c r="BM74" s="85"/>
      <c r="BN74" s="85"/>
      <c r="BO74" s="85"/>
      <c r="BP74" s="85"/>
      <c r="BQ74" s="85"/>
      <c r="BR74" s="85"/>
      <c r="BS74" s="85"/>
      <c r="BT74" s="85"/>
      <c r="BU74" s="85"/>
      <c r="BV74" s="85"/>
      <c r="BW74" s="85"/>
      <c r="BX74" s="85"/>
      <c r="BY74" s="85"/>
      <c r="BZ74" s="85"/>
      <c r="CA74" s="85"/>
      <c r="CB74" s="85"/>
      <c r="CC74" s="85"/>
      <c r="CD74" s="85"/>
      <c r="CE74" s="85"/>
      <c r="CF74" s="85"/>
      <c r="CG74" s="85"/>
      <c r="CH74" s="85"/>
      <c r="CI74" s="85"/>
      <c r="CJ74" s="85"/>
      <c r="CK74" s="85"/>
      <c r="CL74" s="85"/>
      <c r="CM74" s="85"/>
      <c r="CN74" s="85"/>
      <c r="CO74" s="85"/>
      <c r="CP74" s="85"/>
      <c r="CQ74" s="85"/>
      <c r="CR74" s="85"/>
      <c r="CS74" s="85"/>
      <c r="CT74" s="85"/>
      <c r="CU74" s="85"/>
      <c r="CV74" s="85"/>
      <c r="CW74" s="85"/>
    </row>
    <row r="75" spans="1:102" ht="12.75" customHeight="1">
      <c r="A75" s="14" t="s">
        <v>97</v>
      </c>
      <c r="B75" s="14"/>
      <c r="C75" s="14"/>
      <c r="G75" s="11"/>
      <c r="I75" t="s">
        <v>78</v>
      </c>
      <c r="AK75" s="18"/>
      <c r="AL75" s="18"/>
      <c r="AM75" s="18"/>
      <c r="AP75" s="18"/>
      <c r="AS75" s="18"/>
      <c r="AV75" s="18"/>
      <c r="AY75" s="18"/>
      <c r="BB75" s="18"/>
      <c r="BE75" s="18"/>
      <c r="BH75" s="18"/>
      <c r="BK75" s="18"/>
      <c r="BN75" s="18"/>
      <c r="BQ75" s="18"/>
      <c r="BT75" s="18"/>
      <c r="BW75" s="18"/>
      <c r="BZ75" s="18"/>
      <c r="CC75" s="18"/>
      <c r="CF75" s="18"/>
      <c r="CI75" s="18"/>
      <c r="CL75" s="18"/>
      <c r="CM75" s="18"/>
      <c r="CN75" s="18"/>
      <c r="CO75" s="18"/>
      <c r="CR75" s="18"/>
      <c r="CU75" s="18"/>
      <c r="CX75" s="18"/>
    </row>
    <row r="76" spans="1:102" ht="12.75" customHeight="1">
      <c r="A76" s="14" t="s">
        <v>122</v>
      </c>
      <c r="B76" s="14"/>
      <c r="C76" s="14"/>
      <c r="G76" s="11"/>
      <c r="I76" t="s">
        <v>78</v>
      </c>
      <c r="AK76" s="18"/>
      <c r="AL76" s="18"/>
      <c r="AM76" s="18"/>
      <c r="AP76" s="18"/>
      <c r="AS76" s="18"/>
      <c r="AV76" s="18"/>
      <c r="AY76" s="18"/>
      <c r="BB76" s="18"/>
      <c r="BE76" s="18"/>
      <c r="BH76" s="18"/>
      <c r="BK76" s="18"/>
      <c r="BN76" s="18"/>
      <c r="BQ76" s="18"/>
      <c r="BT76" s="18"/>
      <c r="BW76" s="18"/>
      <c r="BZ76" s="18"/>
      <c r="CC76" s="18"/>
      <c r="CF76" s="18"/>
      <c r="CI76" s="18"/>
      <c r="CL76" s="18"/>
      <c r="CM76" s="18"/>
      <c r="CN76" s="18"/>
      <c r="CO76" s="18"/>
      <c r="CR76" s="18"/>
      <c r="CU76" s="18"/>
      <c r="CX76" s="18"/>
    </row>
    <row r="77" spans="1:102" ht="13.5" customHeight="1">
      <c r="A77" s="9"/>
      <c r="B77" s="9"/>
      <c r="C77" s="9"/>
      <c r="G77" s="11"/>
    </row>
    <row r="78" spans="1:102" s="24" customFormat="1" ht="15.75" customHeight="1">
      <c r="A78" s="81" t="s">
        <v>1</v>
      </c>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c r="AU78" s="81"/>
      <c r="AV78" s="81"/>
      <c r="AW78" s="81"/>
      <c r="AX78" s="81"/>
      <c r="AY78" s="81"/>
      <c r="AZ78" s="81"/>
      <c r="BA78" s="81"/>
      <c r="BB78" s="81"/>
      <c r="BC78" s="81"/>
      <c r="BD78" s="81"/>
      <c r="BE78" s="81"/>
      <c r="BF78" s="81"/>
      <c r="BG78" s="81"/>
      <c r="BH78" s="81"/>
      <c r="BI78" s="81"/>
      <c r="BJ78" s="81"/>
      <c r="BK78" s="81"/>
      <c r="BL78" s="81"/>
      <c r="BM78" s="81"/>
      <c r="BN78" s="81"/>
      <c r="BO78" s="81"/>
      <c r="BP78" s="81"/>
      <c r="BQ78" s="81"/>
      <c r="BR78" s="81"/>
      <c r="BS78" s="81"/>
      <c r="BT78" s="81"/>
      <c r="BU78" s="81"/>
      <c r="BV78" s="81"/>
      <c r="BW78" s="82"/>
      <c r="BX78" s="82"/>
      <c r="BY78" s="82"/>
      <c r="BZ78" s="82"/>
      <c r="CA78" s="82"/>
      <c r="CB78" s="82"/>
      <c r="CC78" s="82"/>
      <c r="CD78" s="82"/>
    </row>
    <row r="79" spans="1:102">
      <c r="A79" s="84" t="s">
        <v>128</v>
      </c>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c r="BL79" s="84"/>
      <c r="BM79" s="84"/>
      <c r="BN79" s="84"/>
      <c r="BO79" s="84"/>
      <c r="BP79" s="84"/>
      <c r="BQ79" s="84"/>
      <c r="BR79" s="84"/>
      <c r="BS79" s="84"/>
      <c r="BT79" s="84"/>
      <c r="BU79" s="84"/>
      <c r="BV79" s="84"/>
    </row>
    <row r="80" spans="1:102"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sheetData>
  <mergeCells count="35">
    <mergeCell ref="D4:E4"/>
    <mergeCell ref="CM4:CN4"/>
    <mergeCell ref="BL4:BM4"/>
    <mergeCell ref="AQ4:AR4"/>
    <mergeCell ref="AT4:AU4"/>
    <mergeCell ref="AW4:AX4"/>
    <mergeCell ref="S4:T4"/>
    <mergeCell ref="V4:W4"/>
    <mergeCell ref="G4:H4"/>
    <mergeCell ref="J4:K4"/>
    <mergeCell ref="BI4:BJ4"/>
    <mergeCell ref="CG4:CH4"/>
    <mergeCell ref="A79:BV79"/>
    <mergeCell ref="BX4:BY4"/>
    <mergeCell ref="BU4:BV4"/>
    <mergeCell ref="P4:Q4"/>
    <mergeCell ref="M4:N4"/>
    <mergeCell ref="AB4:AC4"/>
    <mergeCell ref="AE4:AF4"/>
    <mergeCell ref="BR4:BS4"/>
    <mergeCell ref="BO4:BP4"/>
    <mergeCell ref="AZ4:BA4"/>
    <mergeCell ref="BF4:BG4"/>
    <mergeCell ref="BC4:BD4"/>
    <mergeCell ref="A74:CW74"/>
    <mergeCell ref="AK4:AL4"/>
    <mergeCell ref="Y4:Z4"/>
    <mergeCell ref="AH4:AI4"/>
    <mergeCell ref="CV4:CW4"/>
    <mergeCell ref="CD4:CE4"/>
    <mergeCell ref="AN4:AO4"/>
    <mergeCell ref="CJ4:CK4"/>
    <mergeCell ref="CA4:CB4"/>
    <mergeCell ref="CP4:CQ4"/>
    <mergeCell ref="CS4:CT4"/>
  </mergeCells>
  <phoneticPr fontId="0" type="noConversion"/>
  <pageMargins left="0.25" right="0.25" top="0.34" bottom="0.25" header="0.3" footer="0.23"/>
  <pageSetup scale="85" orientation="portrait" horizontalDpi="1200" verticalDpi="1200" r:id="rId1"/>
  <headerFooter alignWithMargins="0">
    <oddHeader xml:space="preserve">&amp;R&amp;"Univers 75 Black,Regular"&amp;8 </oddHeader>
  </headerFooter>
  <ignoredErrors>
    <ignoredError sqref="CG13:CW13 CG24:CW24 CG35:CW35 CG46:CW46" formulaRange="1"/>
    <ignoredError sqref="CG57:CW57"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O95"/>
  <sheetViews>
    <sheetView topLeftCell="A53" workbookViewId="0">
      <selection activeCell="Y75" sqref="Y75"/>
    </sheetView>
  </sheetViews>
  <sheetFormatPr defaultRowHeight="12.75"/>
  <cols>
    <col min="4" max="20" width="5.42578125" customWidth="1"/>
    <col min="21" max="22" width="7.140625" customWidth="1"/>
  </cols>
  <sheetData>
    <row r="1" spans="1:67" s="45" customFormat="1" ht="18.75">
      <c r="A1" s="37"/>
      <c r="B1" s="37"/>
      <c r="C1" s="37"/>
      <c r="D1" s="43" t="s">
        <v>70</v>
      </c>
      <c r="E1" s="43" t="s">
        <v>71</v>
      </c>
      <c r="F1" s="43" t="s">
        <v>72</v>
      </c>
      <c r="G1" s="43" t="s">
        <v>73</v>
      </c>
      <c r="H1" s="43" t="s">
        <v>74</v>
      </c>
      <c r="I1" s="43" t="s">
        <v>75</v>
      </c>
      <c r="J1" s="43" t="s">
        <v>41</v>
      </c>
      <c r="K1" s="43" t="s">
        <v>42</v>
      </c>
      <c r="L1" s="43" t="s">
        <v>43</v>
      </c>
      <c r="M1" s="43" t="s">
        <v>44</v>
      </c>
      <c r="N1" s="43" t="s">
        <v>45</v>
      </c>
      <c r="O1" s="43" t="s">
        <v>46</v>
      </c>
      <c r="P1" s="43" t="s">
        <v>47</v>
      </c>
      <c r="Q1" s="43" t="s">
        <v>48</v>
      </c>
      <c r="R1" s="43" t="s">
        <v>49</v>
      </c>
      <c r="S1" s="43" t="s">
        <v>50</v>
      </c>
      <c r="T1" s="43" t="s">
        <v>76</v>
      </c>
      <c r="U1" s="66" t="s">
        <v>81</v>
      </c>
      <c r="V1" s="66" t="s">
        <v>81</v>
      </c>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row>
    <row r="2" spans="1:67" s="16" customFormat="1" ht="9" customHeight="1">
      <c r="A2" s="15"/>
      <c r="B2" s="15"/>
      <c r="C2" s="15"/>
      <c r="D2" s="15" t="s">
        <v>77</v>
      </c>
      <c r="E2" s="15" t="s">
        <v>77</v>
      </c>
      <c r="F2" s="15" t="s">
        <v>77</v>
      </c>
      <c r="G2" s="15" t="s">
        <v>77</v>
      </c>
      <c r="H2" s="15" t="s">
        <v>77</v>
      </c>
      <c r="I2" s="15" t="s">
        <v>77</v>
      </c>
      <c r="J2" s="15" t="s">
        <v>77</v>
      </c>
      <c r="K2" s="15" t="s">
        <v>77</v>
      </c>
      <c r="L2" s="15" t="s">
        <v>77</v>
      </c>
      <c r="M2" s="15" t="s">
        <v>77</v>
      </c>
      <c r="N2" s="15" t="s">
        <v>77</v>
      </c>
      <c r="O2" s="15" t="s">
        <v>77</v>
      </c>
      <c r="P2" s="15" t="s">
        <v>77</v>
      </c>
      <c r="Q2" s="15" t="s">
        <v>77</v>
      </c>
      <c r="R2" s="15" t="s">
        <v>77</v>
      </c>
      <c r="S2" s="15" t="s">
        <v>77</v>
      </c>
      <c r="T2" s="15" t="s">
        <v>77</v>
      </c>
      <c r="U2" s="15" t="s">
        <v>3</v>
      </c>
      <c r="V2" s="15" t="s">
        <v>3</v>
      </c>
    </row>
    <row r="3" spans="1:67" s="17" customFormat="1" ht="17.25" customHeight="1">
      <c r="A3" s="10" t="s">
        <v>35</v>
      </c>
      <c r="B3" s="10"/>
      <c r="C3" s="10"/>
      <c r="D3" s="12">
        <v>3876</v>
      </c>
      <c r="E3" s="12">
        <v>3818</v>
      </c>
      <c r="F3" s="12">
        <v>4039</v>
      </c>
      <c r="G3" s="12">
        <v>4019</v>
      </c>
      <c r="H3" s="12">
        <v>4163</v>
      </c>
      <c r="I3" s="12">
        <v>4481</v>
      </c>
      <c r="J3" s="12">
        <v>4523</v>
      </c>
      <c r="K3" s="21">
        <v>4679</v>
      </c>
      <c r="L3" s="21">
        <v>4614</v>
      </c>
      <c r="M3" s="12">
        <v>4269</v>
      </c>
      <c r="N3" s="21">
        <v>4404</v>
      </c>
      <c r="O3" s="21">
        <v>4129</v>
      </c>
      <c r="P3" s="21">
        <v>4429</v>
      </c>
      <c r="Q3" s="21">
        <v>4540</v>
      </c>
      <c r="R3" s="21">
        <v>4881</v>
      </c>
      <c r="S3" s="21">
        <v>5047</v>
      </c>
      <c r="T3" s="21">
        <v>5385</v>
      </c>
      <c r="U3" s="38">
        <v>5682</v>
      </c>
      <c r="V3" s="73">
        <v>6893</v>
      </c>
    </row>
    <row r="4" spans="1:67" s="24" customFormat="1" ht="8.25" customHeight="1">
      <c r="A4" s="22"/>
      <c r="B4" s="32" t="s">
        <v>32</v>
      </c>
      <c r="C4" s="22"/>
      <c r="D4" s="23">
        <v>98</v>
      </c>
      <c r="E4" s="23">
        <v>77</v>
      </c>
      <c r="F4" s="23">
        <v>87</v>
      </c>
      <c r="G4" s="23">
        <v>72</v>
      </c>
      <c r="H4" s="23">
        <v>85</v>
      </c>
      <c r="I4" s="23">
        <v>80</v>
      </c>
      <c r="J4" s="23">
        <v>92</v>
      </c>
      <c r="K4" s="23">
        <v>89</v>
      </c>
      <c r="L4" s="23">
        <v>117</v>
      </c>
      <c r="M4" s="23">
        <v>102</v>
      </c>
      <c r="N4" s="23">
        <v>105</v>
      </c>
      <c r="O4" s="23">
        <v>99</v>
      </c>
      <c r="P4" s="23">
        <v>98</v>
      </c>
      <c r="Q4" s="23">
        <v>95</v>
      </c>
      <c r="R4" s="23">
        <v>90</v>
      </c>
      <c r="S4" s="23">
        <v>100</v>
      </c>
      <c r="T4" s="23">
        <v>107</v>
      </c>
      <c r="U4" s="41">
        <v>116</v>
      </c>
      <c r="V4" s="41">
        <v>166</v>
      </c>
    </row>
    <row r="5" spans="1:67" s="24" customFormat="1" ht="8.25" customHeight="1">
      <c r="A5" s="22"/>
      <c r="B5" s="22" t="s">
        <v>17</v>
      </c>
      <c r="C5" s="22"/>
      <c r="D5" s="23">
        <v>5</v>
      </c>
      <c r="E5" s="23">
        <v>12</v>
      </c>
      <c r="F5" s="23">
        <v>8</v>
      </c>
      <c r="G5" s="23">
        <v>15</v>
      </c>
      <c r="H5" s="23">
        <v>11</v>
      </c>
      <c r="I5" s="23">
        <v>14</v>
      </c>
      <c r="J5" s="23">
        <v>14</v>
      </c>
      <c r="K5" s="23">
        <v>11</v>
      </c>
      <c r="L5" s="23">
        <v>9</v>
      </c>
      <c r="M5" s="23">
        <v>8</v>
      </c>
      <c r="N5" s="23">
        <v>14</v>
      </c>
      <c r="O5" s="23">
        <v>14</v>
      </c>
      <c r="P5" s="23">
        <v>13</v>
      </c>
      <c r="Q5" s="23">
        <v>7</v>
      </c>
      <c r="R5" s="23">
        <v>5</v>
      </c>
      <c r="S5" s="23">
        <v>18</v>
      </c>
      <c r="T5" s="23">
        <v>5</v>
      </c>
      <c r="U5" s="41">
        <v>6</v>
      </c>
      <c r="V5" s="41">
        <v>11</v>
      </c>
    </row>
    <row r="6" spans="1:67" s="24" customFormat="1" ht="8.25" customHeight="1">
      <c r="A6" s="22"/>
      <c r="B6" s="22" t="s">
        <v>30</v>
      </c>
      <c r="C6" s="22"/>
      <c r="D6" s="23">
        <v>79</v>
      </c>
      <c r="E6" s="23">
        <v>104</v>
      </c>
      <c r="F6" s="23">
        <v>93</v>
      </c>
      <c r="G6" s="23">
        <v>89</v>
      </c>
      <c r="H6" s="23">
        <v>107</v>
      </c>
      <c r="I6" s="23">
        <v>88</v>
      </c>
      <c r="J6" s="23">
        <v>101</v>
      </c>
      <c r="K6" s="23">
        <v>118</v>
      </c>
      <c r="L6" s="23">
        <v>151</v>
      </c>
      <c r="M6" s="23">
        <v>129</v>
      </c>
      <c r="N6" s="23">
        <v>132</v>
      </c>
      <c r="O6" s="23">
        <v>128</v>
      </c>
      <c r="P6" s="23">
        <v>129</v>
      </c>
      <c r="Q6" s="23">
        <v>150</v>
      </c>
      <c r="R6" s="23">
        <v>133</v>
      </c>
      <c r="S6" s="23">
        <v>126</v>
      </c>
      <c r="T6" s="23">
        <v>128</v>
      </c>
      <c r="U6" s="41">
        <v>151</v>
      </c>
      <c r="V6" s="41">
        <v>177</v>
      </c>
    </row>
    <row r="7" spans="1:67" s="24" customFormat="1" ht="8.25" customHeight="1">
      <c r="A7" s="22"/>
      <c r="B7" s="22" t="s">
        <v>31</v>
      </c>
      <c r="C7" s="22"/>
      <c r="D7" s="23">
        <v>59</v>
      </c>
      <c r="E7" s="23">
        <v>54</v>
      </c>
      <c r="F7" s="23">
        <v>50</v>
      </c>
      <c r="G7" s="23">
        <v>38</v>
      </c>
      <c r="H7" s="23">
        <v>46</v>
      </c>
      <c r="I7" s="23">
        <v>58</v>
      </c>
      <c r="J7" s="23">
        <v>76</v>
      </c>
      <c r="K7" s="23">
        <v>85</v>
      </c>
      <c r="L7" s="23">
        <v>74</v>
      </c>
      <c r="M7" s="23">
        <v>88</v>
      </c>
      <c r="N7" s="23">
        <v>99</v>
      </c>
      <c r="O7" s="23">
        <v>86</v>
      </c>
      <c r="P7" s="23">
        <v>86</v>
      </c>
      <c r="Q7" s="23">
        <v>131</v>
      </c>
      <c r="R7" s="23">
        <v>127</v>
      </c>
      <c r="S7" s="23">
        <v>148</v>
      </c>
      <c r="T7" s="23">
        <v>154</v>
      </c>
      <c r="U7" s="41">
        <v>203</v>
      </c>
      <c r="V7" s="41">
        <v>317</v>
      </c>
    </row>
    <row r="8" spans="1:67" s="24" customFormat="1" ht="8.25" customHeight="1">
      <c r="A8" s="22"/>
      <c r="B8" s="22" t="s">
        <v>33</v>
      </c>
      <c r="C8" s="22"/>
      <c r="D8" s="23"/>
      <c r="E8" s="23"/>
      <c r="F8" s="23"/>
      <c r="G8" s="23"/>
      <c r="H8" s="23"/>
      <c r="I8" s="23"/>
      <c r="J8" s="23"/>
      <c r="K8" s="23"/>
      <c r="L8" s="23"/>
      <c r="M8" s="23"/>
      <c r="N8" s="23"/>
      <c r="O8" s="23"/>
      <c r="P8" s="23">
        <v>1</v>
      </c>
      <c r="Q8" s="23">
        <v>0</v>
      </c>
      <c r="R8" s="23">
        <v>0</v>
      </c>
      <c r="S8" s="23">
        <v>3</v>
      </c>
      <c r="T8" s="23">
        <v>3</v>
      </c>
      <c r="U8" s="41">
        <v>5</v>
      </c>
      <c r="V8" s="41">
        <v>5</v>
      </c>
    </row>
    <row r="9" spans="1:67" s="24" customFormat="1" ht="8.25" customHeight="1">
      <c r="A9" s="22"/>
      <c r="B9" s="22" t="s">
        <v>34</v>
      </c>
      <c r="C9" s="22"/>
      <c r="D9" s="23"/>
      <c r="E9" s="23"/>
      <c r="F9" s="23"/>
      <c r="G9" s="23"/>
      <c r="H9" s="23"/>
      <c r="I9" s="23"/>
      <c r="J9" s="23"/>
      <c r="K9" s="23"/>
      <c r="L9" s="23"/>
      <c r="M9" s="23"/>
      <c r="N9" s="23"/>
      <c r="O9" s="23"/>
      <c r="P9" s="23">
        <v>19</v>
      </c>
      <c r="Q9" s="23">
        <v>17</v>
      </c>
      <c r="R9" s="23">
        <v>25</v>
      </c>
      <c r="S9" s="23">
        <v>41</v>
      </c>
      <c r="T9" s="23">
        <v>58</v>
      </c>
      <c r="U9" s="41">
        <v>100</v>
      </c>
      <c r="V9" s="41">
        <v>141</v>
      </c>
    </row>
    <row r="10" spans="1:67" s="24" customFormat="1" ht="8.25" customHeight="1">
      <c r="A10" s="22"/>
      <c r="B10" s="22"/>
      <c r="C10" s="22" t="s">
        <v>18</v>
      </c>
      <c r="D10" s="23">
        <v>241</v>
      </c>
      <c r="E10" s="23">
        <v>247</v>
      </c>
      <c r="F10" s="23">
        <v>238</v>
      </c>
      <c r="G10" s="23">
        <v>214</v>
      </c>
      <c r="H10" s="23">
        <v>249</v>
      </c>
      <c r="I10" s="23">
        <v>240</v>
      </c>
      <c r="J10" s="23">
        <v>283</v>
      </c>
      <c r="K10" s="23">
        <v>303</v>
      </c>
      <c r="L10" s="23">
        <v>351</v>
      </c>
      <c r="M10" s="23">
        <v>327</v>
      </c>
      <c r="N10" s="23">
        <v>350</v>
      </c>
      <c r="O10" s="23">
        <v>327</v>
      </c>
      <c r="P10" s="23">
        <v>346</v>
      </c>
      <c r="Q10" s="23">
        <v>400</v>
      </c>
      <c r="R10" s="23">
        <v>380</v>
      </c>
      <c r="S10" s="23">
        <v>436</v>
      </c>
      <c r="T10" s="23">
        <v>455</v>
      </c>
      <c r="U10" s="53">
        <f>SUM(U4:U9)</f>
        <v>581</v>
      </c>
      <c r="V10" s="53">
        <f>SUM(V4:V9)</f>
        <v>817</v>
      </c>
    </row>
    <row r="11" spans="1:67" s="24" customFormat="1" ht="8.25" customHeight="1">
      <c r="A11" s="22"/>
      <c r="B11" s="22" t="s">
        <v>19</v>
      </c>
      <c r="C11" s="22"/>
      <c r="D11" s="23">
        <v>3359</v>
      </c>
      <c r="E11" s="23">
        <v>3309</v>
      </c>
      <c r="F11" s="23">
        <v>3549</v>
      </c>
      <c r="G11" s="23">
        <v>3566</v>
      </c>
      <c r="H11" s="23">
        <v>3727</v>
      </c>
      <c r="I11" s="23">
        <v>3991</v>
      </c>
      <c r="J11" s="23">
        <v>3985</v>
      </c>
      <c r="K11" s="23">
        <v>4150</v>
      </c>
      <c r="L11" s="23">
        <v>4116</v>
      </c>
      <c r="M11" s="23">
        <v>3836</v>
      </c>
      <c r="N11" s="23">
        <v>3916</v>
      </c>
      <c r="O11" s="23">
        <v>3671</v>
      </c>
      <c r="P11" s="23">
        <v>3778</v>
      </c>
      <c r="Q11" s="23">
        <v>3767</v>
      </c>
      <c r="R11" s="23">
        <v>4028</v>
      </c>
      <c r="S11" s="23">
        <v>4034</v>
      </c>
      <c r="T11" s="23">
        <v>4291</v>
      </c>
      <c r="U11" s="41">
        <f>U3-U10-U12-U13</f>
        <v>4471</v>
      </c>
      <c r="V11" s="41">
        <v>5227</v>
      </c>
    </row>
    <row r="12" spans="1:67" s="24" customFormat="1" ht="8.25" customHeight="1">
      <c r="A12" s="22"/>
      <c r="B12" s="22" t="s">
        <v>20</v>
      </c>
      <c r="C12" s="22"/>
      <c r="D12" s="23">
        <v>276</v>
      </c>
      <c r="E12" s="23">
        <v>262</v>
      </c>
      <c r="F12" s="23">
        <v>252</v>
      </c>
      <c r="G12" s="23">
        <v>239</v>
      </c>
      <c r="H12" s="23">
        <v>187</v>
      </c>
      <c r="I12" s="23">
        <v>250</v>
      </c>
      <c r="J12" s="23">
        <v>255</v>
      </c>
      <c r="K12" s="23">
        <v>226</v>
      </c>
      <c r="L12" s="23">
        <v>147</v>
      </c>
      <c r="M12" s="23">
        <v>106</v>
      </c>
      <c r="N12" s="23">
        <v>138</v>
      </c>
      <c r="O12" s="23">
        <v>131</v>
      </c>
      <c r="P12" s="23">
        <v>129</v>
      </c>
      <c r="Q12" s="23">
        <v>212</v>
      </c>
      <c r="R12" s="23">
        <v>297</v>
      </c>
      <c r="S12" s="23">
        <v>420</v>
      </c>
      <c r="T12" s="23">
        <v>439</v>
      </c>
      <c r="U12" s="41">
        <v>459</v>
      </c>
      <c r="V12" s="41">
        <v>456</v>
      </c>
    </row>
    <row r="13" spans="1:67" s="24" customFormat="1" ht="8.25" customHeight="1">
      <c r="A13" s="22"/>
      <c r="B13" s="22" t="s">
        <v>79</v>
      </c>
      <c r="C13" s="22"/>
      <c r="D13" s="23"/>
      <c r="E13" s="23"/>
      <c r="F13" s="23"/>
      <c r="G13" s="23"/>
      <c r="H13" s="23"/>
      <c r="I13" s="23"/>
      <c r="J13" s="23"/>
      <c r="K13" s="23"/>
      <c r="L13" s="23"/>
      <c r="M13" s="23"/>
      <c r="N13" s="23"/>
      <c r="O13" s="23"/>
      <c r="P13" s="23">
        <v>176</v>
      </c>
      <c r="Q13" s="23">
        <v>161</v>
      </c>
      <c r="R13" s="23">
        <v>176</v>
      </c>
      <c r="S13" s="23">
        <v>157</v>
      </c>
      <c r="T13" s="23">
        <v>200</v>
      </c>
      <c r="U13" s="41">
        <v>171</v>
      </c>
      <c r="V13" s="41">
        <v>393</v>
      </c>
    </row>
    <row r="14" spans="1:67" s="17" customFormat="1" ht="17.25" customHeight="1">
      <c r="A14" s="10" t="s">
        <v>25</v>
      </c>
      <c r="B14" s="10"/>
      <c r="C14" s="10"/>
      <c r="D14" s="12">
        <v>829</v>
      </c>
      <c r="E14" s="12">
        <v>776</v>
      </c>
      <c r="F14" s="12">
        <v>760</v>
      </c>
      <c r="G14" s="12">
        <v>772</v>
      </c>
      <c r="H14" s="12">
        <v>802</v>
      </c>
      <c r="I14" s="12">
        <v>805</v>
      </c>
      <c r="J14" s="12">
        <v>818</v>
      </c>
      <c r="K14" s="12">
        <v>858</v>
      </c>
      <c r="L14" s="12">
        <v>893</v>
      </c>
      <c r="M14" s="12">
        <v>752</v>
      </c>
      <c r="N14" s="12">
        <v>787</v>
      </c>
      <c r="O14" s="12">
        <v>810</v>
      </c>
      <c r="P14" s="12">
        <v>800</v>
      </c>
      <c r="Q14" s="12">
        <v>873</v>
      </c>
      <c r="R14" s="12">
        <v>926</v>
      </c>
      <c r="S14" s="12">
        <v>783</v>
      </c>
      <c r="T14" s="12">
        <v>837</v>
      </c>
      <c r="U14" s="12">
        <v>879</v>
      </c>
      <c r="V14" s="75">
        <v>993</v>
      </c>
    </row>
    <row r="15" spans="1:67" s="24" customFormat="1" ht="8.25" customHeight="1">
      <c r="A15" s="22"/>
      <c r="B15" s="32" t="s">
        <v>32</v>
      </c>
      <c r="C15" s="22"/>
      <c r="D15" s="23">
        <v>25</v>
      </c>
      <c r="E15" s="23">
        <v>18</v>
      </c>
      <c r="F15" s="23">
        <v>15</v>
      </c>
      <c r="G15" s="23">
        <v>18</v>
      </c>
      <c r="H15" s="23">
        <v>15</v>
      </c>
      <c r="I15" s="23">
        <v>15</v>
      </c>
      <c r="J15" s="23">
        <v>22</v>
      </c>
      <c r="K15" s="23">
        <v>21</v>
      </c>
      <c r="L15" s="23">
        <v>30</v>
      </c>
      <c r="M15" s="23">
        <v>20</v>
      </c>
      <c r="N15" s="23">
        <v>19</v>
      </c>
      <c r="O15" s="23">
        <v>30</v>
      </c>
      <c r="P15" s="23">
        <v>31</v>
      </c>
      <c r="Q15" s="23">
        <v>19</v>
      </c>
      <c r="R15" s="23">
        <v>27</v>
      </c>
      <c r="S15" s="23">
        <v>18</v>
      </c>
      <c r="T15" s="23">
        <v>23</v>
      </c>
      <c r="U15" s="23">
        <v>22</v>
      </c>
      <c r="V15" s="23">
        <v>30</v>
      </c>
    </row>
    <row r="16" spans="1:67" s="24" customFormat="1" ht="8.25" customHeight="1">
      <c r="A16" s="22"/>
      <c r="B16" s="22" t="s">
        <v>17</v>
      </c>
      <c r="C16" s="22"/>
      <c r="D16" s="23">
        <v>1</v>
      </c>
      <c r="E16" s="23">
        <v>0</v>
      </c>
      <c r="F16" s="23">
        <v>1</v>
      </c>
      <c r="G16" s="23">
        <v>0</v>
      </c>
      <c r="H16" s="23">
        <v>3</v>
      </c>
      <c r="I16" s="23">
        <v>4</v>
      </c>
      <c r="J16" s="23">
        <v>1</v>
      </c>
      <c r="K16" s="23">
        <v>2</v>
      </c>
      <c r="L16" s="23">
        <v>3</v>
      </c>
      <c r="M16" s="23">
        <v>0</v>
      </c>
      <c r="N16" s="23">
        <v>5</v>
      </c>
      <c r="O16" s="23">
        <v>2</v>
      </c>
      <c r="P16" s="23">
        <v>2</v>
      </c>
      <c r="Q16" s="23">
        <v>0</v>
      </c>
      <c r="R16" s="23">
        <v>2</v>
      </c>
      <c r="S16" s="23">
        <v>1</v>
      </c>
      <c r="T16" s="23">
        <v>1</v>
      </c>
      <c r="U16" s="23">
        <v>0</v>
      </c>
      <c r="V16" s="23">
        <v>3</v>
      </c>
    </row>
    <row r="17" spans="1:22" s="24" customFormat="1" ht="8.25" customHeight="1">
      <c r="A17" s="22"/>
      <c r="B17" s="22" t="s">
        <v>30</v>
      </c>
      <c r="C17" s="22"/>
      <c r="D17" s="23">
        <v>9</v>
      </c>
      <c r="E17" s="23">
        <v>9</v>
      </c>
      <c r="F17" s="23">
        <v>10</v>
      </c>
      <c r="G17" s="23">
        <v>13</v>
      </c>
      <c r="H17" s="23">
        <v>10</v>
      </c>
      <c r="I17" s="23">
        <v>13</v>
      </c>
      <c r="J17" s="23">
        <v>11</v>
      </c>
      <c r="K17" s="23">
        <v>12</v>
      </c>
      <c r="L17" s="23">
        <v>8</v>
      </c>
      <c r="M17" s="23">
        <v>14</v>
      </c>
      <c r="N17" s="23">
        <v>21</v>
      </c>
      <c r="O17" s="23">
        <v>20</v>
      </c>
      <c r="P17" s="23">
        <v>20</v>
      </c>
      <c r="Q17" s="23">
        <v>22</v>
      </c>
      <c r="R17" s="23">
        <v>24</v>
      </c>
      <c r="S17" s="23">
        <v>10</v>
      </c>
      <c r="T17" s="23">
        <v>13</v>
      </c>
      <c r="U17" s="23">
        <v>23</v>
      </c>
      <c r="V17" s="23">
        <v>19</v>
      </c>
    </row>
    <row r="18" spans="1:22" s="24" customFormat="1" ht="8.25" customHeight="1">
      <c r="A18" s="22"/>
      <c r="B18" s="22" t="s">
        <v>31</v>
      </c>
      <c r="C18" s="22"/>
      <c r="D18" s="23">
        <v>11</v>
      </c>
      <c r="E18" s="23">
        <v>12</v>
      </c>
      <c r="F18" s="23">
        <v>14</v>
      </c>
      <c r="G18" s="23">
        <v>7</v>
      </c>
      <c r="H18" s="23">
        <v>12</v>
      </c>
      <c r="I18" s="23">
        <v>13</v>
      </c>
      <c r="J18" s="23">
        <v>12</v>
      </c>
      <c r="K18" s="23">
        <v>11</v>
      </c>
      <c r="L18" s="23">
        <v>16</v>
      </c>
      <c r="M18" s="23">
        <v>11</v>
      </c>
      <c r="N18" s="23">
        <v>7</v>
      </c>
      <c r="O18" s="23">
        <v>15</v>
      </c>
      <c r="P18" s="23">
        <v>9</v>
      </c>
      <c r="Q18" s="23">
        <v>17</v>
      </c>
      <c r="R18" s="23">
        <v>19</v>
      </c>
      <c r="S18" s="23">
        <v>17</v>
      </c>
      <c r="T18" s="23">
        <v>27</v>
      </c>
      <c r="U18" s="23">
        <v>29</v>
      </c>
      <c r="V18" s="23">
        <v>32</v>
      </c>
    </row>
    <row r="19" spans="1:22" s="24" customFormat="1" ht="8.25" customHeight="1">
      <c r="A19" s="22"/>
      <c r="B19" s="22" t="s">
        <v>33</v>
      </c>
      <c r="C19" s="22"/>
      <c r="D19" s="23"/>
      <c r="E19" s="23"/>
      <c r="F19" s="23"/>
      <c r="G19" s="23"/>
      <c r="H19" s="23"/>
      <c r="I19" s="23"/>
      <c r="J19" s="23"/>
      <c r="K19" s="23"/>
      <c r="L19" s="23"/>
      <c r="M19" s="23"/>
      <c r="N19" s="23"/>
      <c r="O19" s="23"/>
      <c r="P19" s="23">
        <v>0</v>
      </c>
      <c r="Q19" s="23">
        <v>0</v>
      </c>
      <c r="R19" s="23">
        <v>0</v>
      </c>
      <c r="S19" s="23">
        <v>0</v>
      </c>
      <c r="T19" s="23">
        <v>1</v>
      </c>
      <c r="U19" s="23">
        <v>0</v>
      </c>
      <c r="V19" s="23">
        <v>0</v>
      </c>
    </row>
    <row r="20" spans="1:22" s="24" customFormat="1" ht="8.25" customHeight="1">
      <c r="A20" s="22"/>
      <c r="B20" s="22" t="s">
        <v>34</v>
      </c>
      <c r="C20" s="22"/>
      <c r="D20" s="23"/>
      <c r="E20" s="23"/>
      <c r="F20" s="23"/>
      <c r="G20" s="23"/>
      <c r="H20" s="23"/>
      <c r="I20" s="23"/>
      <c r="J20" s="23"/>
      <c r="K20" s="23"/>
      <c r="L20" s="23"/>
      <c r="M20" s="23"/>
      <c r="N20" s="23"/>
      <c r="O20" s="23"/>
      <c r="P20" s="23">
        <v>4</v>
      </c>
      <c r="Q20" s="23">
        <v>5</v>
      </c>
      <c r="R20" s="23">
        <v>3</v>
      </c>
      <c r="S20" s="23">
        <v>6</v>
      </c>
      <c r="T20" s="23">
        <v>4</v>
      </c>
      <c r="U20" s="23">
        <v>9</v>
      </c>
      <c r="V20" s="23">
        <v>7</v>
      </c>
    </row>
    <row r="21" spans="1:22" s="24" customFormat="1" ht="8.25" customHeight="1">
      <c r="A21" s="22"/>
      <c r="B21" s="22"/>
      <c r="C21" s="22" t="s">
        <v>18</v>
      </c>
      <c r="D21" s="23">
        <v>46</v>
      </c>
      <c r="E21" s="23">
        <v>39</v>
      </c>
      <c r="F21" s="23">
        <v>40</v>
      </c>
      <c r="G21" s="23">
        <v>38</v>
      </c>
      <c r="H21" s="23">
        <v>40</v>
      </c>
      <c r="I21" s="23">
        <v>45</v>
      </c>
      <c r="J21" s="23">
        <v>46</v>
      </c>
      <c r="K21" s="23">
        <v>46</v>
      </c>
      <c r="L21" s="23">
        <v>57</v>
      </c>
      <c r="M21" s="23">
        <v>45</v>
      </c>
      <c r="N21" s="23">
        <v>52</v>
      </c>
      <c r="O21" s="23">
        <v>67</v>
      </c>
      <c r="P21" s="23">
        <v>66</v>
      </c>
      <c r="Q21" s="23">
        <v>63</v>
      </c>
      <c r="R21" s="23">
        <v>75</v>
      </c>
      <c r="S21" s="23">
        <v>52</v>
      </c>
      <c r="T21" s="23">
        <v>69</v>
      </c>
      <c r="U21" s="58">
        <f>SUM(U15:U20)</f>
        <v>83</v>
      </c>
      <c r="V21" s="58">
        <f>SUM(V15:V20)</f>
        <v>91</v>
      </c>
    </row>
    <row r="22" spans="1:22" s="25" customFormat="1" ht="8.25" customHeight="1">
      <c r="A22" s="22"/>
      <c r="B22" s="22" t="s">
        <v>19</v>
      </c>
      <c r="C22" s="22"/>
      <c r="D22" s="23">
        <v>494</v>
      </c>
      <c r="E22" s="23">
        <v>479</v>
      </c>
      <c r="F22" s="23">
        <v>449</v>
      </c>
      <c r="G22" s="23">
        <v>488</v>
      </c>
      <c r="H22" s="23">
        <v>523</v>
      </c>
      <c r="I22" s="23">
        <v>506</v>
      </c>
      <c r="J22" s="23">
        <v>518</v>
      </c>
      <c r="K22" s="23">
        <v>542</v>
      </c>
      <c r="L22" s="23">
        <v>597</v>
      </c>
      <c r="M22" s="23">
        <v>584</v>
      </c>
      <c r="N22" s="23">
        <v>538</v>
      </c>
      <c r="O22" s="23">
        <v>575</v>
      </c>
      <c r="P22" s="23">
        <v>512</v>
      </c>
      <c r="Q22" s="23">
        <v>571</v>
      </c>
      <c r="R22" s="23">
        <v>586</v>
      </c>
      <c r="S22" s="23">
        <v>501</v>
      </c>
      <c r="T22" s="23">
        <v>523</v>
      </c>
      <c r="U22" s="23">
        <f>U14-U21-U23-U24</f>
        <v>505</v>
      </c>
      <c r="V22" s="23">
        <v>532</v>
      </c>
    </row>
    <row r="23" spans="1:22" s="25" customFormat="1" ht="8.25" customHeight="1">
      <c r="A23" s="22"/>
      <c r="B23" s="22" t="s">
        <v>20</v>
      </c>
      <c r="C23" s="22"/>
      <c r="D23" s="23">
        <v>289</v>
      </c>
      <c r="E23" s="23">
        <v>258</v>
      </c>
      <c r="F23" s="23">
        <v>271</v>
      </c>
      <c r="G23" s="23">
        <v>246</v>
      </c>
      <c r="H23" s="23">
        <v>239</v>
      </c>
      <c r="I23" s="23">
        <v>254</v>
      </c>
      <c r="J23" s="23">
        <v>254</v>
      </c>
      <c r="K23" s="23">
        <v>270</v>
      </c>
      <c r="L23" s="23">
        <v>239</v>
      </c>
      <c r="M23" s="23">
        <v>123</v>
      </c>
      <c r="N23" s="23">
        <v>197</v>
      </c>
      <c r="O23" s="23">
        <v>168</v>
      </c>
      <c r="P23" s="23">
        <v>191</v>
      </c>
      <c r="Q23" s="23">
        <v>202</v>
      </c>
      <c r="R23" s="23">
        <v>225</v>
      </c>
      <c r="S23" s="23">
        <v>191</v>
      </c>
      <c r="T23" s="23">
        <v>219</v>
      </c>
      <c r="U23" s="23">
        <v>257</v>
      </c>
      <c r="V23" s="23">
        <v>323</v>
      </c>
    </row>
    <row r="24" spans="1:22" s="25" customFormat="1" ht="8.25" customHeight="1">
      <c r="A24" s="22"/>
      <c r="B24" s="22" t="s">
        <v>79</v>
      </c>
      <c r="C24" s="22"/>
      <c r="D24" s="23"/>
      <c r="E24" s="23"/>
      <c r="F24" s="23"/>
      <c r="G24" s="23"/>
      <c r="H24" s="23"/>
      <c r="I24" s="23"/>
      <c r="J24" s="23"/>
      <c r="K24" s="23"/>
      <c r="L24" s="23"/>
      <c r="M24" s="23"/>
      <c r="N24" s="23"/>
      <c r="O24" s="23"/>
      <c r="P24" s="23">
        <v>31</v>
      </c>
      <c r="Q24" s="23">
        <v>37</v>
      </c>
      <c r="R24" s="23">
        <v>40</v>
      </c>
      <c r="S24" s="23">
        <v>39</v>
      </c>
      <c r="T24" s="23">
        <v>26</v>
      </c>
      <c r="U24" s="23">
        <v>34</v>
      </c>
      <c r="V24" s="23">
        <v>47</v>
      </c>
    </row>
    <row r="25" spans="1:22" s="17" customFormat="1" ht="17.25" customHeight="1">
      <c r="A25" s="10" t="s">
        <v>5</v>
      </c>
      <c r="B25" s="10"/>
      <c r="C25" s="10"/>
      <c r="D25" s="12">
        <v>300</v>
      </c>
      <c r="E25" s="12">
        <v>257</v>
      </c>
      <c r="F25" s="12">
        <v>238</v>
      </c>
      <c r="G25" s="12">
        <v>232</v>
      </c>
      <c r="H25" s="12">
        <v>239</v>
      </c>
      <c r="I25" s="12">
        <v>228</v>
      </c>
      <c r="J25" s="12">
        <v>228</v>
      </c>
      <c r="K25" s="12">
        <v>246</v>
      </c>
      <c r="L25" s="12">
        <v>281</v>
      </c>
      <c r="M25" s="12">
        <v>296</v>
      </c>
      <c r="N25" s="12">
        <v>308</v>
      </c>
      <c r="O25" s="12">
        <v>316</v>
      </c>
      <c r="P25" s="12">
        <v>301</v>
      </c>
      <c r="Q25" s="12">
        <v>358</v>
      </c>
      <c r="R25" s="12">
        <v>376</v>
      </c>
      <c r="S25" s="12">
        <v>349</v>
      </c>
      <c r="T25" s="12">
        <v>347</v>
      </c>
      <c r="U25" s="39">
        <v>321</v>
      </c>
      <c r="V25" s="71">
        <v>389</v>
      </c>
    </row>
    <row r="26" spans="1:22" s="24" customFormat="1" ht="8.25" customHeight="1">
      <c r="A26" s="22"/>
      <c r="B26" s="32" t="s">
        <v>32</v>
      </c>
      <c r="C26" s="22"/>
      <c r="D26" s="23">
        <v>8</v>
      </c>
      <c r="E26" s="23">
        <v>3</v>
      </c>
      <c r="F26" s="23">
        <v>6</v>
      </c>
      <c r="G26" s="23">
        <v>9</v>
      </c>
      <c r="H26" s="23">
        <v>7</v>
      </c>
      <c r="I26" s="23">
        <v>5</v>
      </c>
      <c r="J26" s="23">
        <v>4</v>
      </c>
      <c r="K26" s="23">
        <v>4</v>
      </c>
      <c r="L26" s="23">
        <v>4</v>
      </c>
      <c r="M26" s="23">
        <v>6</v>
      </c>
      <c r="N26" s="23">
        <v>8</v>
      </c>
      <c r="O26" s="23">
        <v>5</v>
      </c>
      <c r="P26" s="23">
        <v>9</v>
      </c>
      <c r="Q26" s="23">
        <v>6</v>
      </c>
      <c r="R26" s="23">
        <v>9</v>
      </c>
      <c r="S26" s="23">
        <v>10</v>
      </c>
      <c r="T26" s="23">
        <v>11</v>
      </c>
      <c r="U26" s="41">
        <v>7</v>
      </c>
      <c r="V26" s="41">
        <v>6</v>
      </c>
    </row>
    <row r="27" spans="1:22" s="24" customFormat="1" ht="8.25" customHeight="1">
      <c r="A27" s="22"/>
      <c r="B27" s="22" t="s">
        <v>17</v>
      </c>
      <c r="C27" s="22"/>
      <c r="D27" s="23">
        <v>0</v>
      </c>
      <c r="E27" s="23">
        <v>2</v>
      </c>
      <c r="F27" s="23">
        <v>0</v>
      </c>
      <c r="G27" s="23">
        <v>0</v>
      </c>
      <c r="H27" s="23">
        <v>0</v>
      </c>
      <c r="I27" s="23">
        <v>0</v>
      </c>
      <c r="J27" s="23">
        <v>2</v>
      </c>
      <c r="K27" s="23">
        <v>0</v>
      </c>
      <c r="L27" s="23">
        <v>0</v>
      </c>
      <c r="M27" s="23">
        <v>0</v>
      </c>
      <c r="N27" s="23">
        <v>0</v>
      </c>
      <c r="O27" s="23">
        <v>1</v>
      </c>
      <c r="P27" s="23">
        <v>1</v>
      </c>
      <c r="Q27" s="23">
        <v>0</v>
      </c>
      <c r="R27" s="23">
        <v>0</v>
      </c>
      <c r="S27" s="23">
        <v>1</v>
      </c>
      <c r="T27" s="23">
        <v>0</v>
      </c>
      <c r="U27" s="41">
        <v>1</v>
      </c>
      <c r="V27" s="41">
        <v>0</v>
      </c>
    </row>
    <row r="28" spans="1:22" s="24" customFormat="1" ht="8.25" customHeight="1">
      <c r="A28" s="22"/>
      <c r="B28" s="22" t="s">
        <v>30</v>
      </c>
      <c r="C28" s="22"/>
      <c r="D28" s="23">
        <v>12</v>
      </c>
      <c r="E28" s="23">
        <v>4</v>
      </c>
      <c r="F28" s="23">
        <v>9</v>
      </c>
      <c r="G28" s="23">
        <v>3</v>
      </c>
      <c r="H28" s="23">
        <v>1</v>
      </c>
      <c r="I28" s="23">
        <v>1</v>
      </c>
      <c r="J28" s="23">
        <v>3</v>
      </c>
      <c r="K28" s="23">
        <v>3</v>
      </c>
      <c r="L28" s="23">
        <v>6</v>
      </c>
      <c r="M28" s="23">
        <v>2</v>
      </c>
      <c r="N28" s="23">
        <v>3</v>
      </c>
      <c r="O28" s="23">
        <v>4</v>
      </c>
      <c r="P28" s="23">
        <v>2</v>
      </c>
      <c r="Q28" s="23">
        <v>3</v>
      </c>
      <c r="R28" s="23">
        <v>6</v>
      </c>
      <c r="S28" s="23">
        <v>5</v>
      </c>
      <c r="T28" s="23">
        <v>6</v>
      </c>
      <c r="U28" s="41">
        <v>7</v>
      </c>
      <c r="V28" s="41">
        <v>13</v>
      </c>
    </row>
    <row r="29" spans="1:22" s="24" customFormat="1" ht="8.25" customHeight="1">
      <c r="A29" s="22"/>
      <c r="B29" s="22" t="s">
        <v>31</v>
      </c>
      <c r="C29" s="22"/>
      <c r="D29" s="23">
        <v>2</v>
      </c>
      <c r="E29" s="23">
        <v>3</v>
      </c>
      <c r="F29" s="23">
        <v>1</v>
      </c>
      <c r="G29" s="23">
        <v>1</v>
      </c>
      <c r="H29" s="23">
        <v>2</v>
      </c>
      <c r="I29" s="23">
        <v>4</v>
      </c>
      <c r="J29" s="23">
        <v>3</v>
      </c>
      <c r="K29" s="23">
        <v>2</v>
      </c>
      <c r="L29" s="23">
        <v>5</v>
      </c>
      <c r="M29" s="23">
        <v>5</v>
      </c>
      <c r="N29" s="23">
        <v>3</v>
      </c>
      <c r="O29" s="23">
        <v>3</v>
      </c>
      <c r="P29" s="23">
        <v>3</v>
      </c>
      <c r="Q29" s="23">
        <v>10</v>
      </c>
      <c r="R29" s="23">
        <v>1</v>
      </c>
      <c r="S29" s="23">
        <v>4</v>
      </c>
      <c r="T29" s="23">
        <v>5</v>
      </c>
      <c r="U29" s="41">
        <v>9</v>
      </c>
      <c r="V29" s="41">
        <v>9</v>
      </c>
    </row>
    <row r="30" spans="1:22" s="24" customFormat="1" ht="8.25" customHeight="1">
      <c r="A30" s="22"/>
      <c r="B30" s="22" t="s">
        <v>33</v>
      </c>
      <c r="C30" s="22"/>
      <c r="D30" s="23"/>
      <c r="E30" s="23"/>
      <c r="F30" s="23"/>
      <c r="G30" s="23"/>
      <c r="H30" s="23"/>
      <c r="I30" s="23"/>
      <c r="J30" s="23"/>
      <c r="K30" s="23"/>
      <c r="L30" s="23"/>
      <c r="M30" s="23"/>
      <c r="N30" s="23"/>
      <c r="O30" s="23"/>
      <c r="P30" s="23">
        <v>0</v>
      </c>
      <c r="Q30" s="23">
        <v>0</v>
      </c>
      <c r="R30" s="23">
        <v>0</v>
      </c>
      <c r="S30" s="23">
        <v>0</v>
      </c>
      <c r="T30" s="23">
        <v>0</v>
      </c>
      <c r="U30" s="41">
        <v>0</v>
      </c>
      <c r="V30" s="41">
        <v>0</v>
      </c>
    </row>
    <row r="31" spans="1:22" s="24" customFormat="1" ht="8.25" customHeight="1">
      <c r="A31" s="22"/>
      <c r="B31" s="22" t="s">
        <v>34</v>
      </c>
      <c r="C31" s="22"/>
      <c r="D31" s="23"/>
      <c r="E31" s="23"/>
      <c r="F31" s="23"/>
      <c r="G31" s="23"/>
      <c r="H31" s="23"/>
      <c r="I31" s="23"/>
      <c r="J31" s="23"/>
      <c r="K31" s="23"/>
      <c r="L31" s="23"/>
      <c r="M31" s="23"/>
      <c r="N31" s="23"/>
      <c r="O31" s="23"/>
      <c r="P31" s="23">
        <v>0</v>
      </c>
      <c r="Q31" s="23">
        <v>0</v>
      </c>
      <c r="R31" s="23">
        <v>3</v>
      </c>
      <c r="S31" s="23">
        <v>1</v>
      </c>
      <c r="T31" s="23">
        <v>0</v>
      </c>
      <c r="U31" s="41">
        <v>3</v>
      </c>
      <c r="V31" s="41">
        <v>2</v>
      </c>
    </row>
    <row r="32" spans="1:22" s="24" customFormat="1" ht="8.25" customHeight="1">
      <c r="A32" s="22"/>
      <c r="B32" s="22"/>
      <c r="C32" s="22" t="s">
        <v>18</v>
      </c>
      <c r="D32" s="23">
        <v>22</v>
      </c>
      <c r="E32" s="23">
        <v>12</v>
      </c>
      <c r="F32" s="23">
        <v>16</v>
      </c>
      <c r="G32" s="23">
        <v>13</v>
      </c>
      <c r="H32" s="23">
        <v>10</v>
      </c>
      <c r="I32" s="23">
        <v>10</v>
      </c>
      <c r="J32" s="23">
        <v>12</v>
      </c>
      <c r="K32" s="23">
        <v>9</v>
      </c>
      <c r="L32" s="23">
        <v>15</v>
      </c>
      <c r="M32" s="23">
        <v>13</v>
      </c>
      <c r="N32" s="23">
        <v>14</v>
      </c>
      <c r="O32" s="23">
        <v>13</v>
      </c>
      <c r="P32" s="23">
        <v>15</v>
      </c>
      <c r="Q32" s="23">
        <v>19</v>
      </c>
      <c r="R32" s="23">
        <v>19</v>
      </c>
      <c r="S32" s="23">
        <v>21</v>
      </c>
      <c r="T32" s="23">
        <v>22</v>
      </c>
      <c r="U32" s="53">
        <f>SUM(U26:U31)</f>
        <v>27</v>
      </c>
      <c r="V32" s="53">
        <f>SUM(V26:V31)</f>
        <v>30</v>
      </c>
    </row>
    <row r="33" spans="1:22" s="24" customFormat="1" ht="8.25" customHeight="1">
      <c r="A33" s="22"/>
      <c r="B33" s="22" t="s">
        <v>19</v>
      </c>
      <c r="C33" s="22"/>
      <c r="D33" s="23">
        <v>141</v>
      </c>
      <c r="E33" s="23">
        <v>126</v>
      </c>
      <c r="F33" s="23">
        <v>113</v>
      </c>
      <c r="G33" s="23">
        <v>113</v>
      </c>
      <c r="H33" s="23">
        <v>101</v>
      </c>
      <c r="I33" s="23">
        <v>109</v>
      </c>
      <c r="J33" s="23">
        <v>96</v>
      </c>
      <c r="K33" s="23">
        <v>112</v>
      </c>
      <c r="L33" s="23">
        <v>123</v>
      </c>
      <c r="M33" s="23">
        <v>110</v>
      </c>
      <c r="N33" s="23">
        <v>145</v>
      </c>
      <c r="O33" s="23">
        <v>137</v>
      </c>
      <c r="P33" s="23">
        <v>119</v>
      </c>
      <c r="Q33" s="23">
        <v>132</v>
      </c>
      <c r="R33" s="23">
        <v>165</v>
      </c>
      <c r="S33" s="23">
        <v>145</v>
      </c>
      <c r="T33" s="23">
        <v>125</v>
      </c>
      <c r="U33" s="41">
        <f>U25-U32-U34-U35</f>
        <v>119</v>
      </c>
      <c r="V33" s="41">
        <v>136</v>
      </c>
    </row>
    <row r="34" spans="1:22" s="24" customFormat="1" ht="8.25" customHeight="1">
      <c r="A34" s="22"/>
      <c r="B34" s="22" t="s">
        <v>20</v>
      </c>
      <c r="C34" s="22"/>
      <c r="D34" s="23">
        <v>137</v>
      </c>
      <c r="E34" s="23">
        <v>119</v>
      </c>
      <c r="F34" s="23">
        <v>109</v>
      </c>
      <c r="G34" s="23">
        <v>106</v>
      </c>
      <c r="H34" s="23">
        <v>128</v>
      </c>
      <c r="I34" s="23">
        <v>109</v>
      </c>
      <c r="J34" s="23">
        <v>120</v>
      </c>
      <c r="K34" s="23">
        <v>125</v>
      </c>
      <c r="L34" s="23">
        <v>143</v>
      </c>
      <c r="M34" s="23">
        <v>173</v>
      </c>
      <c r="N34" s="23">
        <v>149</v>
      </c>
      <c r="O34" s="23">
        <v>166</v>
      </c>
      <c r="P34" s="23">
        <v>154</v>
      </c>
      <c r="Q34" s="23">
        <v>182</v>
      </c>
      <c r="R34" s="23">
        <v>174</v>
      </c>
      <c r="S34" s="23">
        <v>162</v>
      </c>
      <c r="T34" s="23">
        <v>185</v>
      </c>
      <c r="U34" s="41">
        <v>161</v>
      </c>
      <c r="V34" s="41">
        <v>208</v>
      </c>
    </row>
    <row r="35" spans="1:22" s="24" customFormat="1" ht="8.25" customHeight="1">
      <c r="A35" s="22"/>
      <c r="B35" s="22" t="s">
        <v>79</v>
      </c>
      <c r="C35" s="22"/>
      <c r="D35" s="23"/>
      <c r="E35" s="23"/>
      <c r="F35" s="23"/>
      <c r="G35" s="23"/>
      <c r="H35" s="23"/>
      <c r="I35" s="23"/>
      <c r="J35" s="23"/>
      <c r="K35" s="23"/>
      <c r="L35" s="23"/>
      <c r="M35" s="23"/>
      <c r="N35" s="23"/>
      <c r="O35" s="23"/>
      <c r="P35" s="23">
        <v>13</v>
      </c>
      <c r="Q35" s="23">
        <v>25</v>
      </c>
      <c r="R35" s="23">
        <v>18</v>
      </c>
      <c r="S35" s="23">
        <v>21</v>
      </c>
      <c r="T35" s="23">
        <v>15</v>
      </c>
      <c r="U35" s="41">
        <v>14</v>
      </c>
      <c r="V35" s="41">
        <v>15</v>
      </c>
    </row>
    <row r="36" spans="1:22" s="17" customFormat="1" ht="17.25" customHeight="1">
      <c r="A36" s="10" t="s">
        <v>38</v>
      </c>
      <c r="B36" s="10"/>
      <c r="C36" s="10"/>
      <c r="D36" s="12">
        <v>100</v>
      </c>
      <c r="E36" s="12">
        <v>94</v>
      </c>
      <c r="F36" s="12">
        <v>99</v>
      </c>
      <c r="G36" s="12">
        <v>97</v>
      </c>
      <c r="H36" s="12">
        <v>98</v>
      </c>
      <c r="I36" s="12">
        <v>96</v>
      </c>
      <c r="J36" s="12">
        <v>104</v>
      </c>
      <c r="K36" s="12">
        <v>93</v>
      </c>
      <c r="L36" s="12">
        <v>106</v>
      </c>
      <c r="M36" s="12">
        <v>97</v>
      </c>
      <c r="N36" s="12">
        <v>105</v>
      </c>
      <c r="O36" s="12">
        <v>113</v>
      </c>
      <c r="P36" s="12">
        <v>120</v>
      </c>
      <c r="Q36" s="12">
        <v>144</v>
      </c>
      <c r="R36" s="12">
        <v>144</v>
      </c>
      <c r="S36" s="12">
        <v>142</v>
      </c>
      <c r="T36" s="12">
        <v>147</v>
      </c>
      <c r="U36" s="12">
        <v>147</v>
      </c>
      <c r="V36" s="75">
        <v>151</v>
      </c>
    </row>
    <row r="37" spans="1:22" s="24" customFormat="1" ht="8.25" customHeight="1">
      <c r="A37" s="22"/>
      <c r="B37" s="32" t="s">
        <v>32</v>
      </c>
      <c r="C37" s="22"/>
      <c r="D37" s="23">
        <v>0</v>
      </c>
      <c r="E37" s="23">
        <v>1</v>
      </c>
      <c r="F37" s="23">
        <v>0</v>
      </c>
      <c r="G37" s="23">
        <v>0</v>
      </c>
      <c r="H37" s="23">
        <v>0</v>
      </c>
      <c r="I37" s="23">
        <v>0</v>
      </c>
      <c r="J37" s="23">
        <v>1</v>
      </c>
      <c r="K37" s="23">
        <v>0</v>
      </c>
      <c r="L37" s="23">
        <v>0</v>
      </c>
      <c r="M37" s="23">
        <v>0</v>
      </c>
      <c r="N37" s="23">
        <v>0</v>
      </c>
      <c r="O37" s="23">
        <v>1</v>
      </c>
      <c r="P37" s="23">
        <v>0</v>
      </c>
      <c r="Q37" s="23">
        <v>0</v>
      </c>
      <c r="R37" s="23">
        <v>0</v>
      </c>
      <c r="S37" s="23">
        <v>0</v>
      </c>
      <c r="T37" s="23">
        <v>1</v>
      </c>
      <c r="U37" s="23">
        <v>0</v>
      </c>
      <c r="V37" s="23">
        <v>0</v>
      </c>
    </row>
    <row r="38" spans="1:22" s="24" customFormat="1" ht="8.25" customHeight="1">
      <c r="A38" s="22"/>
      <c r="B38" s="22" t="s">
        <v>17</v>
      </c>
      <c r="C38" s="22"/>
      <c r="D38" s="23">
        <v>0</v>
      </c>
      <c r="E38" s="23">
        <v>0</v>
      </c>
      <c r="F38" s="23">
        <v>0</v>
      </c>
      <c r="G38" s="23">
        <v>0</v>
      </c>
      <c r="H38" s="23">
        <v>1</v>
      </c>
      <c r="I38" s="23">
        <v>0</v>
      </c>
      <c r="J38" s="23">
        <v>0</v>
      </c>
      <c r="K38" s="23">
        <v>1</v>
      </c>
      <c r="L38" s="23">
        <v>0</v>
      </c>
      <c r="M38" s="23">
        <v>0</v>
      </c>
      <c r="N38" s="23">
        <v>0</v>
      </c>
      <c r="O38" s="23">
        <v>0</v>
      </c>
      <c r="P38" s="23">
        <v>0</v>
      </c>
      <c r="Q38" s="23">
        <v>0</v>
      </c>
      <c r="R38" s="23">
        <v>1</v>
      </c>
      <c r="S38" s="23">
        <v>0</v>
      </c>
      <c r="T38" s="23">
        <v>0</v>
      </c>
      <c r="U38" s="23">
        <v>1</v>
      </c>
      <c r="V38" s="23">
        <v>1</v>
      </c>
    </row>
    <row r="39" spans="1:22" s="24" customFormat="1" ht="8.25" customHeight="1">
      <c r="A39" s="22"/>
      <c r="B39" s="22" t="s">
        <v>30</v>
      </c>
      <c r="C39" s="22"/>
      <c r="D39" s="23">
        <v>0</v>
      </c>
      <c r="E39" s="23">
        <v>1</v>
      </c>
      <c r="F39" s="23">
        <v>0</v>
      </c>
      <c r="G39" s="23">
        <v>0</v>
      </c>
      <c r="H39" s="23">
        <v>0</v>
      </c>
      <c r="I39" s="23">
        <v>1</v>
      </c>
      <c r="J39" s="23">
        <v>1</v>
      </c>
      <c r="K39" s="23">
        <v>2</v>
      </c>
      <c r="L39" s="23">
        <v>2</v>
      </c>
      <c r="M39" s="23">
        <v>0</v>
      </c>
      <c r="N39" s="23">
        <v>1</v>
      </c>
      <c r="O39" s="23">
        <v>0</v>
      </c>
      <c r="P39" s="23">
        <v>1</v>
      </c>
      <c r="Q39" s="23">
        <v>1</v>
      </c>
      <c r="R39" s="23">
        <v>0</v>
      </c>
      <c r="S39" s="23">
        <v>0</v>
      </c>
      <c r="T39" s="23">
        <v>3</v>
      </c>
      <c r="U39" s="23">
        <v>2</v>
      </c>
      <c r="V39" s="23">
        <v>1</v>
      </c>
    </row>
    <row r="40" spans="1:22" s="24" customFormat="1" ht="8.25" customHeight="1">
      <c r="A40" s="22"/>
      <c r="B40" s="22" t="s">
        <v>31</v>
      </c>
      <c r="C40" s="22"/>
      <c r="D40" s="23">
        <v>4</v>
      </c>
      <c r="E40" s="23">
        <v>2</v>
      </c>
      <c r="F40" s="23">
        <v>0</v>
      </c>
      <c r="G40" s="23">
        <v>0</v>
      </c>
      <c r="H40" s="23">
        <v>0</v>
      </c>
      <c r="I40" s="23">
        <v>1</v>
      </c>
      <c r="J40" s="23">
        <v>0</v>
      </c>
      <c r="K40" s="23">
        <v>0</v>
      </c>
      <c r="L40" s="23">
        <v>0</v>
      </c>
      <c r="M40" s="23">
        <v>0</v>
      </c>
      <c r="N40" s="23">
        <v>1</v>
      </c>
      <c r="O40" s="23">
        <v>1</v>
      </c>
      <c r="P40" s="23">
        <v>1</v>
      </c>
      <c r="Q40" s="23">
        <v>6</v>
      </c>
      <c r="R40" s="23">
        <v>1</v>
      </c>
      <c r="S40" s="23">
        <v>2</v>
      </c>
      <c r="T40" s="23">
        <v>1</v>
      </c>
      <c r="U40" s="23">
        <v>4</v>
      </c>
      <c r="V40" s="23">
        <v>7</v>
      </c>
    </row>
    <row r="41" spans="1:22" s="24" customFormat="1" ht="8.25" customHeight="1">
      <c r="A41" s="22"/>
      <c r="B41" s="22" t="s">
        <v>33</v>
      </c>
      <c r="C41" s="22"/>
      <c r="D41" s="23"/>
      <c r="E41" s="23"/>
      <c r="F41" s="23"/>
      <c r="G41" s="23"/>
      <c r="H41" s="23"/>
      <c r="I41" s="23"/>
      <c r="J41" s="23"/>
      <c r="K41" s="23"/>
      <c r="L41" s="23"/>
      <c r="M41" s="23"/>
      <c r="N41" s="23"/>
      <c r="O41" s="23"/>
      <c r="P41" s="23">
        <v>0</v>
      </c>
      <c r="Q41" s="23">
        <v>0</v>
      </c>
      <c r="R41" s="23">
        <v>0</v>
      </c>
      <c r="S41" s="23">
        <v>0</v>
      </c>
      <c r="T41" s="23">
        <v>0</v>
      </c>
      <c r="U41" s="23">
        <v>0</v>
      </c>
      <c r="V41" s="23">
        <v>0</v>
      </c>
    </row>
    <row r="42" spans="1:22" s="24" customFormat="1" ht="8.25" customHeight="1">
      <c r="A42" s="22"/>
      <c r="B42" s="22" t="s">
        <v>34</v>
      </c>
      <c r="C42" s="22"/>
      <c r="D42" s="23"/>
      <c r="E42" s="23"/>
      <c r="F42" s="23"/>
      <c r="G42" s="23"/>
      <c r="H42" s="23"/>
      <c r="I42" s="23"/>
      <c r="J42" s="23"/>
      <c r="K42" s="23"/>
      <c r="L42" s="23"/>
      <c r="M42" s="23"/>
      <c r="N42" s="23"/>
      <c r="O42" s="23"/>
      <c r="P42" s="23">
        <v>0</v>
      </c>
      <c r="Q42" s="23">
        <v>1</v>
      </c>
      <c r="R42" s="23">
        <v>1</v>
      </c>
      <c r="S42" s="23">
        <v>0</v>
      </c>
      <c r="T42" s="23">
        <v>0</v>
      </c>
      <c r="U42" s="23">
        <v>0</v>
      </c>
      <c r="V42" s="23">
        <v>0</v>
      </c>
    </row>
    <row r="43" spans="1:22" s="24" customFormat="1" ht="8.25" customHeight="1">
      <c r="A43" s="22"/>
      <c r="B43" s="22"/>
      <c r="C43" s="22" t="s">
        <v>18</v>
      </c>
      <c r="D43" s="23">
        <v>4</v>
      </c>
      <c r="E43" s="23">
        <v>4</v>
      </c>
      <c r="F43" s="23">
        <v>0</v>
      </c>
      <c r="G43" s="23">
        <v>0</v>
      </c>
      <c r="H43" s="23">
        <v>1</v>
      </c>
      <c r="I43" s="23">
        <v>2</v>
      </c>
      <c r="J43" s="23">
        <v>2</v>
      </c>
      <c r="K43" s="23">
        <v>3</v>
      </c>
      <c r="L43" s="23">
        <v>2</v>
      </c>
      <c r="M43" s="23">
        <v>0</v>
      </c>
      <c r="N43" s="23">
        <v>2</v>
      </c>
      <c r="O43" s="23">
        <v>2</v>
      </c>
      <c r="P43" s="23">
        <v>2</v>
      </c>
      <c r="Q43" s="23">
        <v>8</v>
      </c>
      <c r="R43" s="23">
        <v>3</v>
      </c>
      <c r="S43" s="23">
        <v>2</v>
      </c>
      <c r="T43" s="23">
        <v>5</v>
      </c>
      <c r="U43" s="58">
        <f>SUM(U37:U42)</f>
        <v>7</v>
      </c>
      <c r="V43" s="58">
        <f>SUM(V37:V42)</f>
        <v>9</v>
      </c>
    </row>
    <row r="44" spans="1:22" s="24" customFormat="1" ht="8.25" customHeight="1">
      <c r="A44" s="22"/>
      <c r="B44" s="22" t="s">
        <v>19</v>
      </c>
      <c r="C44" s="22"/>
      <c r="D44" s="23">
        <v>96</v>
      </c>
      <c r="E44" s="23">
        <v>89</v>
      </c>
      <c r="F44" s="23">
        <v>99</v>
      </c>
      <c r="G44" s="23">
        <v>97</v>
      </c>
      <c r="H44" s="23">
        <v>97</v>
      </c>
      <c r="I44" s="23">
        <v>94</v>
      </c>
      <c r="J44" s="23">
        <v>102</v>
      </c>
      <c r="K44" s="23">
        <v>88</v>
      </c>
      <c r="L44" s="23">
        <v>104</v>
      </c>
      <c r="M44" s="23">
        <v>97</v>
      </c>
      <c r="N44" s="23">
        <v>103</v>
      </c>
      <c r="O44" s="23">
        <v>110</v>
      </c>
      <c r="P44" s="23">
        <v>110</v>
      </c>
      <c r="Q44" s="23">
        <v>123</v>
      </c>
      <c r="R44" s="23">
        <v>112</v>
      </c>
      <c r="S44" s="23">
        <v>129</v>
      </c>
      <c r="T44" s="23">
        <v>124</v>
      </c>
      <c r="U44" s="23">
        <f>U36-U43-U45-U46</f>
        <v>128</v>
      </c>
      <c r="V44" s="23">
        <v>132</v>
      </c>
    </row>
    <row r="45" spans="1:22" s="24" customFormat="1" ht="8.25" customHeight="1">
      <c r="A45" s="22"/>
      <c r="B45" s="22" t="s">
        <v>20</v>
      </c>
      <c r="C45" s="22"/>
      <c r="D45" s="23">
        <v>0</v>
      </c>
      <c r="E45" s="23">
        <v>1</v>
      </c>
      <c r="F45" s="23">
        <v>0</v>
      </c>
      <c r="G45" s="23">
        <v>0</v>
      </c>
      <c r="H45" s="23">
        <v>0</v>
      </c>
      <c r="I45" s="23">
        <v>0</v>
      </c>
      <c r="J45" s="23">
        <v>0</v>
      </c>
      <c r="K45" s="23">
        <v>2</v>
      </c>
      <c r="L45" s="23">
        <v>0</v>
      </c>
      <c r="M45" s="23">
        <v>0</v>
      </c>
      <c r="N45" s="23">
        <v>0</v>
      </c>
      <c r="O45" s="23">
        <v>1</v>
      </c>
      <c r="P45" s="23">
        <v>0</v>
      </c>
      <c r="Q45" s="23">
        <v>0</v>
      </c>
      <c r="R45" s="23">
        <v>2</v>
      </c>
      <c r="S45" s="23">
        <v>2</v>
      </c>
      <c r="T45" s="23">
        <v>0</v>
      </c>
      <c r="U45" s="23">
        <v>1</v>
      </c>
      <c r="V45" s="23">
        <v>2</v>
      </c>
    </row>
    <row r="46" spans="1:22" s="24" customFormat="1" ht="8.25" customHeight="1">
      <c r="A46" s="22"/>
      <c r="B46" s="22" t="s">
        <v>79</v>
      </c>
      <c r="C46" s="22"/>
      <c r="D46" s="23"/>
      <c r="E46" s="23"/>
      <c r="F46" s="23"/>
      <c r="G46" s="23"/>
      <c r="H46" s="23"/>
      <c r="I46" s="23"/>
      <c r="J46" s="23"/>
      <c r="K46" s="23"/>
      <c r="L46" s="23"/>
      <c r="M46" s="27"/>
      <c r="N46" s="23"/>
      <c r="O46" s="23"/>
      <c r="P46" s="23">
        <v>8</v>
      </c>
      <c r="Q46" s="23">
        <v>13</v>
      </c>
      <c r="R46" s="23">
        <v>27</v>
      </c>
      <c r="S46" s="23">
        <v>9</v>
      </c>
      <c r="T46" s="23">
        <v>18</v>
      </c>
      <c r="U46" s="27">
        <v>11</v>
      </c>
      <c r="V46" s="27">
        <v>8</v>
      </c>
    </row>
    <row r="47" spans="1:22" s="17" customFormat="1" ht="17.25" customHeight="1">
      <c r="A47" s="20" t="s">
        <v>2</v>
      </c>
      <c r="B47" s="20"/>
      <c r="C47" s="20"/>
      <c r="D47" s="21">
        <v>5105</v>
      </c>
      <c r="E47" s="21">
        <v>4945</v>
      </c>
      <c r="F47" s="21">
        <v>5136</v>
      </c>
      <c r="G47" s="21">
        <v>5120</v>
      </c>
      <c r="H47" s="21">
        <v>5302</v>
      </c>
      <c r="I47" s="21">
        <v>5610</v>
      </c>
      <c r="J47" s="21">
        <v>5673</v>
      </c>
      <c r="K47" s="21">
        <v>5876</v>
      </c>
      <c r="L47" s="21">
        <v>5894</v>
      </c>
      <c r="M47" s="12">
        <v>5414</v>
      </c>
      <c r="N47" s="21">
        <v>5604</v>
      </c>
      <c r="O47" s="21">
        <v>5368</v>
      </c>
      <c r="P47" s="21">
        <v>5650</v>
      </c>
      <c r="Q47" s="21">
        <v>5915</v>
      </c>
      <c r="R47" s="21">
        <v>6327</v>
      </c>
      <c r="S47" s="21">
        <v>6321</v>
      </c>
      <c r="T47" s="21">
        <v>6716</v>
      </c>
      <c r="U47" s="12">
        <f>SUM(U54:U57)</f>
        <v>7029</v>
      </c>
      <c r="V47" s="12">
        <f>SUM(V54:V57)</f>
        <v>8426</v>
      </c>
    </row>
    <row r="48" spans="1:22" s="31" customFormat="1" ht="9" customHeight="1">
      <c r="A48" s="28"/>
      <c r="B48" s="28" t="s">
        <v>32</v>
      </c>
      <c r="C48" s="28"/>
      <c r="D48" s="29">
        <v>131</v>
      </c>
      <c r="E48" s="29">
        <v>99</v>
      </c>
      <c r="F48" s="29">
        <v>108</v>
      </c>
      <c r="G48" s="29">
        <v>99</v>
      </c>
      <c r="H48" s="29">
        <v>107</v>
      </c>
      <c r="I48" s="29">
        <v>100</v>
      </c>
      <c r="J48" s="29">
        <v>119</v>
      </c>
      <c r="K48" s="29">
        <v>114</v>
      </c>
      <c r="L48" s="29">
        <v>151</v>
      </c>
      <c r="M48" s="29">
        <v>128</v>
      </c>
      <c r="N48" s="29">
        <v>132</v>
      </c>
      <c r="O48" s="29">
        <v>135</v>
      </c>
      <c r="P48" s="29">
        <v>138</v>
      </c>
      <c r="Q48" s="29">
        <v>120</v>
      </c>
      <c r="R48" s="29">
        <v>126</v>
      </c>
      <c r="S48" s="29">
        <v>128</v>
      </c>
      <c r="T48" s="29">
        <v>142</v>
      </c>
      <c r="U48" s="29">
        <f t="shared" ref="U48:V53" si="0">U4+U37+U15+U26</f>
        <v>145</v>
      </c>
      <c r="V48" s="29">
        <f t="shared" si="0"/>
        <v>202</v>
      </c>
    </row>
    <row r="49" spans="1:67" s="31" customFormat="1" ht="9" customHeight="1">
      <c r="A49" s="28"/>
      <c r="B49" s="28" t="s">
        <v>17</v>
      </c>
      <c r="C49" s="28"/>
      <c r="D49" s="29">
        <v>6</v>
      </c>
      <c r="E49" s="29">
        <v>14</v>
      </c>
      <c r="F49" s="29">
        <v>9</v>
      </c>
      <c r="G49" s="29">
        <v>15</v>
      </c>
      <c r="H49" s="29">
        <v>15</v>
      </c>
      <c r="I49" s="29">
        <v>18</v>
      </c>
      <c r="J49" s="29">
        <v>17</v>
      </c>
      <c r="K49" s="29">
        <v>14</v>
      </c>
      <c r="L49" s="29">
        <v>12</v>
      </c>
      <c r="M49" s="29">
        <v>8</v>
      </c>
      <c r="N49" s="29">
        <v>19</v>
      </c>
      <c r="O49" s="29">
        <v>17</v>
      </c>
      <c r="P49" s="29">
        <v>16</v>
      </c>
      <c r="Q49" s="29">
        <v>7</v>
      </c>
      <c r="R49" s="29">
        <v>8</v>
      </c>
      <c r="S49" s="29">
        <v>20</v>
      </c>
      <c r="T49" s="29">
        <v>6</v>
      </c>
      <c r="U49" s="29">
        <f t="shared" si="0"/>
        <v>8</v>
      </c>
      <c r="V49" s="29">
        <f t="shared" si="0"/>
        <v>15</v>
      </c>
    </row>
    <row r="50" spans="1:67" s="31" customFormat="1" ht="9" customHeight="1">
      <c r="A50" s="28"/>
      <c r="B50" s="28" t="s">
        <v>30</v>
      </c>
      <c r="C50" s="28"/>
      <c r="D50" s="29">
        <v>100</v>
      </c>
      <c r="E50" s="29">
        <v>118</v>
      </c>
      <c r="F50" s="29">
        <v>112</v>
      </c>
      <c r="G50" s="29">
        <v>105</v>
      </c>
      <c r="H50" s="29">
        <v>118</v>
      </c>
      <c r="I50" s="29">
        <v>103</v>
      </c>
      <c r="J50" s="29">
        <v>116</v>
      </c>
      <c r="K50" s="29">
        <v>135</v>
      </c>
      <c r="L50" s="29">
        <v>167</v>
      </c>
      <c r="M50" s="29">
        <v>145</v>
      </c>
      <c r="N50" s="29">
        <v>157</v>
      </c>
      <c r="O50" s="29">
        <v>152</v>
      </c>
      <c r="P50" s="29">
        <v>152</v>
      </c>
      <c r="Q50" s="29">
        <v>176</v>
      </c>
      <c r="R50" s="29">
        <v>163</v>
      </c>
      <c r="S50" s="29">
        <v>141</v>
      </c>
      <c r="T50" s="29">
        <v>150</v>
      </c>
      <c r="U50" s="29">
        <f t="shared" si="0"/>
        <v>183</v>
      </c>
      <c r="V50" s="29">
        <f t="shared" si="0"/>
        <v>210</v>
      </c>
    </row>
    <row r="51" spans="1:67" s="31" customFormat="1" ht="9" customHeight="1">
      <c r="A51" s="28"/>
      <c r="B51" s="28" t="s">
        <v>31</v>
      </c>
      <c r="C51" s="28"/>
      <c r="D51" s="29">
        <v>76</v>
      </c>
      <c r="E51" s="29">
        <v>71</v>
      </c>
      <c r="F51" s="29">
        <v>65</v>
      </c>
      <c r="G51" s="29">
        <v>46</v>
      </c>
      <c r="H51" s="29">
        <v>60</v>
      </c>
      <c r="I51" s="29">
        <v>76</v>
      </c>
      <c r="J51" s="29">
        <v>91</v>
      </c>
      <c r="K51" s="29">
        <v>98</v>
      </c>
      <c r="L51" s="29">
        <v>95</v>
      </c>
      <c r="M51" s="29">
        <v>104</v>
      </c>
      <c r="N51" s="29">
        <v>110</v>
      </c>
      <c r="O51" s="29">
        <v>105</v>
      </c>
      <c r="P51" s="29">
        <v>99</v>
      </c>
      <c r="Q51" s="29">
        <v>164</v>
      </c>
      <c r="R51" s="29">
        <v>148</v>
      </c>
      <c r="S51" s="29">
        <v>171</v>
      </c>
      <c r="T51" s="29">
        <v>187</v>
      </c>
      <c r="U51" s="29">
        <f t="shared" si="0"/>
        <v>245</v>
      </c>
      <c r="V51" s="29">
        <f t="shared" si="0"/>
        <v>365</v>
      </c>
    </row>
    <row r="52" spans="1:67" s="31" customFormat="1" ht="9" customHeight="1">
      <c r="A52" s="28"/>
      <c r="B52" s="28" t="s">
        <v>33</v>
      </c>
      <c r="C52" s="28"/>
      <c r="D52" s="29"/>
      <c r="E52" s="29"/>
      <c r="F52" s="29"/>
      <c r="G52" s="29"/>
      <c r="H52" s="29"/>
      <c r="I52" s="29"/>
      <c r="J52" s="29"/>
      <c r="K52" s="29"/>
      <c r="L52" s="29"/>
      <c r="M52" s="29"/>
      <c r="N52" s="29"/>
      <c r="O52" s="29"/>
      <c r="P52" s="29">
        <v>1</v>
      </c>
      <c r="Q52" s="29">
        <v>0</v>
      </c>
      <c r="R52" s="29">
        <v>0</v>
      </c>
      <c r="S52" s="29">
        <v>3</v>
      </c>
      <c r="T52" s="29">
        <v>4</v>
      </c>
      <c r="U52" s="29">
        <f t="shared" si="0"/>
        <v>5</v>
      </c>
      <c r="V52" s="29">
        <f t="shared" si="0"/>
        <v>5</v>
      </c>
    </row>
    <row r="53" spans="1:67" s="31" customFormat="1" ht="9" customHeight="1">
      <c r="A53" s="28"/>
      <c r="B53" s="28" t="s">
        <v>34</v>
      </c>
      <c r="C53" s="28"/>
      <c r="D53" s="29"/>
      <c r="E53" s="29"/>
      <c r="F53" s="29"/>
      <c r="G53" s="29"/>
      <c r="H53" s="29"/>
      <c r="I53" s="29"/>
      <c r="J53" s="29"/>
      <c r="K53" s="29"/>
      <c r="L53" s="29"/>
      <c r="M53" s="29"/>
      <c r="N53" s="29"/>
      <c r="O53" s="29"/>
      <c r="P53" s="29">
        <v>23</v>
      </c>
      <c r="Q53" s="29">
        <v>23</v>
      </c>
      <c r="R53" s="29">
        <v>32</v>
      </c>
      <c r="S53" s="29">
        <v>48</v>
      </c>
      <c r="T53" s="29">
        <v>62</v>
      </c>
      <c r="U53" s="29">
        <f t="shared" si="0"/>
        <v>112</v>
      </c>
      <c r="V53" s="29">
        <f t="shared" si="0"/>
        <v>150</v>
      </c>
    </row>
    <row r="54" spans="1:67" s="31" customFormat="1" ht="9" customHeight="1">
      <c r="A54" s="28"/>
      <c r="B54" s="28"/>
      <c r="C54" s="28" t="s">
        <v>18</v>
      </c>
      <c r="D54" s="29">
        <v>313</v>
      </c>
      <c r="E54" s="29">
        <v>302</v>
      </c>
      <c r="F54" s="29">
        <v>294</v>
      </c>
      <c r="G54" s="29">
        <v>265</v>
      </c>
      <c r="H54" s="29">
        <v>300</v>
      </c>
      <c r="I54" s="29">
        <v>297</v>
      </c>
      <c r="J54" s="29">
        <v>343</v>
      </c>
      <c r="K54" s="29">
        <v>361</v>
      </c>
      <c r="L54" s="29">
        <v>425</v>
      </c>
      <c r="M54" s="29">
        <v>385</v>
      </c>
      <c r="N54" s="29">
        <v>418</v>
      </c>
      <c r="O54" s="29">
        <v>409</v>
      </c>
      <c r="P54" s="29">
        <v>429</v>
      </c>
      <c r="Q54" s="29">
        <v>490</v>
      </c>
      <c r="R54" s="29">
        <v>477</v>
      </c>
      <c r="S54" s="29">
        <v>511</v>
      </c>
      <c r="T54" s="29">
        <v>551</v>
      </c>
      <c r="U54" s="61">
        <f>SUM(U48:U53)</f>
        <v>698</v>
      </c>
      <c r="V54" s="61">
        <f>SUM(V48:V53)</f>
        <v>947</v>
      </c>
    </row>
    <row r="55" spans="1:67" s="31" customFormat="1" ht="9" customHeight="1">
      <c r="A55" s="28"/>
      <c r="B55" s="28" t="s">
        <v>19</v>
      </c>
      <c r="C55" s="28"/>
      <c r="D55" s="29">
        <v>4090</v>
      </c>
      <c r="E55" s="29">
        <v>4003</v>
      </c>
      <c r="F55" s="29">
        <v>4210</v>
      </c>
      <c r="G55" s="29">
        <v>4264</v>
      </c>
      <c r="H55" s="29">
        <v>4448</v>
      </c>
      <c r="I55" s="29">
        <v>4700</v>
      </c>
      <c r="J55" s="29">
        <v>4701</v>
      </c>
      <c r="K55" s="29">
        <v>4892</v>
      </c>
      <c r="L55" s="29">
        <v>4940</v>
      </c>
      <c r="M55" s="29">
        <v>4627</v>
      </c>
      <c r="N55" s="29">
        <v>4702</v>
      </c>
      <c r="O55" s="29">
        <v>4493</v>
      </c>
      <c r="P55" s="29">
        <v>4519</v>
      </c>
      <c r="Q55" s="29">
        <v>4593</v>
      </c>
      <c r="R55" s="29">
        <v>4891</v>
      </c>
      <c r="S55" s="29">
        <v>4809</v>
      </c>
      <c r="T55" s="29">
        <v>5063</v>
      </c>
      <c r="U55" s="29">
        <f t="shared" ref="U55:V57" si="1">U11+U44+U22+U33</f>
        <v>5223</v>
      </c>
      <c r="V55" s="29">
        <f t="shared" si="1"/>
        <v>6027</v>
      </c>
    </row>
    <row r="56" spans="1:67" s="31" customFormat="1" ht="9" customHeight="1">
      <c r="A56" s="28"/>
      <c r="B56" s="28" t="s">
        <v>20</v>
      </c>
      <c r="C56" s="28"/>
      <c r="D56" s="29">
        <v>702</v>
      </c>
      <c r="E56" s="29">
        <v>640</v>
      </c>
      <c r="F56" s="29">
        <v>632</v>
      </c>
      <c r="G56" s="29">
        <v>591</v>
      </c>
      <c r="H56" s="29">
        <v>554</v>
      </c>
      <c r="I56" s="29">
        <v>613</v>
      </c>
      <c r="J56" s="29">
        <v>629</v>
      </c>
      <c r="K56" s="29">
        <v>623</v>
      </c>
      <c r="L56" s="29">
        <v>529</v>
      </c>
      <c r="M56" s="29">
        <v>402</v>
      </c>
      <c r="N56" s="29">
        <v>484</v>
      </c>
      <c r="O56" s="29">
        <v>466</v>
      </c>
      <c r="P56" s="29">
        <v>474</v>
      </c>
      <c r="Q56" s="29">
        <v>596</v>
      </c>
      <c r="R56" s="29">
        <v>698</v>
      </c>
      <c r="S56" s="29">
        <v>775</v>
      </c>
      <c r="T56" s="29">
        <v>843</v>
      </c>
      <c r="U56" s="29">
        <f t="shared" si="1"/>
        <v>878</v>
      </c>
      <c r="V56" s="29">
        <f t="shared" si="1"/>
        <v>989</v>
      </c>
    </row>
    <row r="57" spans="1:67" s="31" customFormat="1" ht="9" customHeight="1">
      <c r="A57" s="28"/>
      <c r="B57" s="28" t="s">
        <v>79</v>
      </c>
      <c r="C57" s="28"/>
      <c r="D57" s="29"/>
      <c r="E57" s="29"/>
      <c r="F57" s="29"/>
      <c r="G57" s="29"/>
      <c r="H57" s="29"/>
      <c r="I57" s="29"/>
      <c r="J57" s="29"/>
      <c r="K57" s="29"/>
      <c r="L57" s="29"/>
      <c r="M57" s="29"/>
      <c r="N57" s="29"/>
      <c r="O57" s="29"/>
      <c r="P57" s="29">
        <v>228</v>
      </c>
      <c r="Q57" s="29">
        <v>236</v>
      </c>
      <c r="R57" s="29">
        <v>261</v>
      </c>
      <c r="S57" s="29">
        <v>226</v>
      </c>
      <c r="T57" s="29">
        <v>259</v>
      </c>
      <c r="U57" s="29">
        <f t="shared" si="1"/>
        <v>230</v>
      </c>
      <c r="V57" s="29">
        <f t="shared" si="1"/>
        <v>463</v>
      </c>
    </row>
    <row r="58" spans="1:67" ht="5.25" customHeight="1"/>
    <row r="59" spans="1:67" ht="5.25" customHeight="1"/>
    <row r="60" spans="1:67" ht="5.25" customHeight="1"/>
    <row r="61" spans="1:67" ht="5.25" customHeight="1"/>
    <row r="62" spans="1:67" s="45" customFormat="1" ht="18.75">
      <c r="A62" s="37"/>
      <c r="B62" s="37"/>
      <c r="C62" s="37"/>
      <c r="D62" s="43" t="s">
        <v>70</v>
      </c>
      <c r="E62" s="43" t="s">
        <v>71</v>
      </c>
      <c r="F62" s="43" t="s">
        <v>72</v>
      </c>
      <c r="G62" s="43" t="s">
        <v>73</v>
      </c>
      <c r="H62" s="43" t="s">
        <v>74</v>
      </c>
      <c r="I62" s="43" t="s">
        <v>75</v>
      </c>
      <c r="J62" s="43" t="s">
        <v>41</v>
      </c>
      <c r="K62" s="43" t="s">
        <v>42</v>
      </c>
      <c r="L62" s="43" t="s">
        <v>43</v>
      </c>
      <c r="M62" s="43" t="s">
        <v>44</v>
      </c>
      <c r="N62" s="43" t="s">
        <v>45</v>
      </c>
      <c r="O62" s="43" t="s">
        <v>46</v>
      </c>
      <c r="P62" s="43" t="s">
        <v>47</v>
      </c>
      <c r="Q62" s="43" t="s">
        <v>48</v>
      </c>
      <c r="R62" s="43" t="s">
        <v>49</v>
      </c>
      <c r="S62" s="43" t="s">
        <v>50</v>
      </c>
      <c r="T62" s="43" t="s">
        <v>76</v>
      </c>
      <c r="U62" s="66" t="s">
        <v>81</v>
      </c>
      <c r="V62" s="66" t="s">
        <v>84</v>
      </c>
      <c r="W62" s="66" t="s">
        <v>88</v>
      </c>
      <c r="X62" s="66" t="s">
        <v>91</v>
      </c>
      <c r="Y62" s="66" t="s">
        <v>95</v>
      </c>
      <c r="Z62" s="44" t="s">
        <v>102</v>
      </c>
      <c r="AA62" s="44" t="s">
        <v>115</v>
      </c>
      <c r="AB62" s="44" t="s">
        <v>118</v>
      </c>
      <c r="AC62" s="44" t="s">
        <v>124</v>
      </c>
      <c r="AD62" s="44" t="s">
        <v>130</v>
      </c>
      <c r="AE62" s="44"/>
      <c r="AF62" s="44"/>
      <c r="AG62" s="44"/>
      <c r="AH62" s="44"/>
      <c r="AI62" s="44"/>
      <c r="AJ62" s="44"/>
      <c r="AK62" s="44"/>
      <c r="AL62" s="44"/>
      <c r="AM62" s="44"/>
      <c r="AN62" s="44"/>
      <c r="AO62" s="44"/>
      <c r="AP62" s="44"/>
      <c r="AQ62" s="44"/>
      <c r="AR62" s="44"/>
      <c r="AS62" s="44"/>
      <c r="AT62" s="44"/>
      <c r="AU62" s="44"/>
      <c r="AV62" s="44"/>
      <c r="AW62" s="44"/>
      <c r="AX62" s="44"/>
      <c r="AY62" s="44"/>
      <c r="AZ62" s="44"/>
      <c r="BA62" s="44"/>
      <c r="BB62" s="44"/>
      <c r="BC62" s="44"/>
      <c r="BD62" s="44"/>
      <c r="BE62" s="44"/>
      <c r="BF62" s="44"/>
      <c r="BG62" s="44"/>
      <c r="BH62" s="44"/>
      <c r="BI62" s="44"/>
      <c r="BJ62" s="44"/>
      <c r="BK62" s="44"/>
      <c r="BL62" s="44"/>
      <c r="BM62" s="44"/>
      <c r="BN62" s="44"/>
      <c r="BO62" s="44"/>
    </row>
    <row r="63" spans="1:67" s="16" customFormat="1" ht="9" customHeight="1">
      <c r="A63" s="15"/>
      <c r="B63" s="15"/>
      <c r="C63" s="15"/>
      <c r="D63" s="15" t="s">
        <v>77</v>
      </c>
      <c r="E63" s="15" t="s">
        <v>77</v>
      </c>
      <c r="F63" s="15" t="s">
        <v>77</v>
      </c>
      <c r="G63" s="15" t="s">
        <v>77</v>
      </c>
      <c r="H63" s="15" t="s">
        <v>77</v>
      </c>
      <c r="I63" s="15" t="s">
        <v>77</v>
      </c>
      <c r="J63" s="15" t="s">
        <v>77</v>
      </c>
      <c r="K63" s="15" t="s">
        <v>77</v>
      </c>
      <c r="L63" s="15" t="s">
        <v>77</v>
      </c>
      <c r="M63" s="15" t="s">
        <v>77</v>
      </c>
      <c r="N63" s="15" t="s">
        <v>77</v>
      </c>
      <c r="O63" s="15" t="s">
        <v>77</v>
      </c>
      <c r="P63" s="15" t="s">
        <v>77</v>
      </c>
      <c r="Q63" s="15" t="s">
        <v>77</v>
      </c>
      <c r="R63" s="15" t="s">
        <v>77</v>
      </c>
      <c r="S63" s="15" t="s">
        <v>77</v>
      </c>
      <c r="T63" s="15" t="s">
        <v>77</v>
      </c>
      <c r="U63" s="15" t="s">
        <v>3</v>
      </c>
      <c r="V63" s="15" t="s">
        <v>3</v>
      </c>
      <c r="W63" s="15" t="s">
        <v>3</v>
      </c>
      <c r="X63" s="15"/>
      <c r="Y63" s="15"/>
    </row>
    <row r="64" spans="1:67" s="17" customFormat="1" ht="17.25" customHeight="1">
      <c r="A64" s="20"/>
      <c r="B64" s="20"/>
      <c r="C64" s="20" t="s">
        <v>2</v>
      </c>
      <c r="D64" s="21">
        <v>5105</v>
      </c>
      <c r="E64" s="21">
        <v>4945</v>
      </c>
      <c r="F64" s="21">
        <v>5136</v>
      </c>
      <c r="G64" s="21">
        <v>5120</v>
      </c>
      <c r="H64" s="21">
        <v>5302</v>
      </c>
      <c r="I64" s="21">
        <v>5610</v>
      </c>
      <c r="J64" s="21">
        <v>5673</v>
      </c>
      <c r="K64" s="21">
        <v>5876</v>
      </c>
      <c r="L64" s="21">
        <v>5894</v>
      </c>
      <c r="M64" s="12">
        <v>5414</v>
      </c>
      <c r="N64" s="21">
        <v>5604</v>
      </c>
      <c r="O64" s="21">
        <v>5368</v>
      </c>
      <c r="P64" s="21">
        <v>5650</v>
      </c>
      <c r="Q64" s="21">
        <v>5915</v>
      </c>
      <c r="R64" s="21">
        <v>6327</v>
      </c>
      <c r="S64" s="21">
        <v>6321</v>
      </c>
      <c r="T64" s="21">
        <v>6716</v>
      </c>
      <c r="U64" s="12">
        <v>7029</v>
      </c>
      <c r="V64" s="12">
        <v>7543</v>
      </c>
      <c r="W64" s="12">
        <v>8078</v>
      </c>
      <c r="X64" s="12">
        <v>8362</v>
      </c>
      <c r="Y64" s="12">
        <v>8426</v>
      </c>
      <c r="Z64" s="12">
        <v>8338</v>
      </c>
      <c r="AA64" s="12">
        <v>7958</v>
      </c>
      <c r="AB64" s="79">
        <v>7821</v>
      </c>
      <c r="AC64" s="17">
        <v>7438</v>
      </c>
      <c r="AD64" s="17">
        <v>7135</v>
      </c>
    </row>
    <row r="65" spans="1:30" s="31" customFormat="1" ht="9" customHeight="1">
      <c r="A65" s="28"/>
      <c r="B65" s="28"/>
      <c r="C65" s="28" t="s">
        <v>18</v>
      </c>
      <c r="D65" s="29">
        <v>313</v>
      </c>
      <c r="E65" s="29">
        <v>302</v>
      </c>
      <c r="F65" s="29">
        <v>294</v>
      </c>
      <c r="G65" s="29">
        <v>265</v>
      </c>
      <c r="H65" s="29">
        <v>300</v>
      </c>
      <c r="I65" s="29">
        <v>297</v>
      </c>
      <c r="J65" s="29">
        <v>343</v>
      </c>
      <c r="K65" s="29">
        <v>361</v>
      </c>
      <c r="L65" s="29">
        <v>425</v>
      </c>
      <c r="M65" s="29">
        <v>385</v>
      </c>
      <c r="N65" s="29">
        <v>418</v>
      </c>
      <c r="O65" s="29">
        <v>409</v>
      </c>
      <c r="P65" s="29">
        <v>429</v>
      </c>
      <c r="Q65" s="29">
        <v>490</v>
      </c>
      <c r="R65" s="29">
        <v>477</v>
      </c>
      <c r="S65" s="29">
        <v>511</v>
      </c>
      <c r="T65" s="29">
        <v>551</v>
      </c>
      <c r="U65" s="29">
        <v>698</v>
      </c>
      <c r="V65" s="29">
        <v>785</v>
      </c>
      <c r="W65" s="29">
        <v>829</v>
      </c>
      <c r="X65" s="29">
        <v>897</v>
      </c>
      <c r="Y65" s="29">
        <v>947</v>
      </c>
      <c r="Z65" s="80">
        <v>1025</v>
      </c>
      <c r="AA65" s="80">
        <v>1070</v>
      </c>
      <c r="AB65" s="31">
        <v>1074</v>
      </c>
      <c r="AC65" s="31">
        <v>1058</v>
      </c>
      <c r="AD65" s="31">
        <v>963</v>
      </c>
    </row>
    <row r="66" spans="1:30" s="36" customFormat="1" ht="9" customHeight="1">
      <c r="A66" s="33"/>
      <c r="B66" s="33"/>
      <c r="C66" s="33" t="s">
        <v>40</v>
      </c>
      <c r="D66" s="34">
        <f>D65/D64</f>
        <v>6.1312438785504408E-2</v>
      </c>
      <c r="E66" s="34">
        <f t="shared" ref="E66:R66" si="2">E65/E64</f>
        <v>6.1071789686552073E-2</v>
      </c>
      <c r="F66" s="34">
        <f t="shared" si="2"/>
        <v>5.7242990654205607E-2</v>
      </c>
      <c r="G66" s="34">
        <f t="shared" si="2"/>
        <v>5.17578125E-2</v>
      </c>
      <c r="H66" s="34">
        <f t="shared" si="2"/>
        <v>5.6582421727649941E-2</v>
      </c>
      <c r="I66" s="34">
        <f t="shared" si="2"/>
        <v>5.2941176470588235E-2</v>
      </c>
      <c r="J66" s="34">
        <f t="shared" si="2"/>
        <v>6.0461836770668076E-2</v>
      </c>
      <c r="K66" s="34">
        <f t="shared" si="2"/>
        <v>6.143635125936011E-2</v>
      </c>
      <c r="L66" s="34">
        <f t="shared" si="2"/>
        <v>7.2107227689175435E-2</v>
      </c>
      <c r="M66" s="34">
        <f t="shared" si="2"/>
        <v>7.1111932028075364E-2</v>
      </c>
      <c r="N66" s="35">
        <f t="shared" si="2"/>
        <v>7.4589578872234122E-2</v>
      </c>
      <c r="O66" s="35">
        <f t="shared" si="2"/>
        <v>7.6192250372578235E-2</v>
      </c>
      <c r="P66" s="35">
        <f t="shared" si="2"/>
        <v>7.5929203539823006E-2</v>
      </c>
      <c r="Q66" s="35">
        <f t="shared" si="2"/>
        <v>8.2840236686390539E-2</v>
      </c>
      <c r="R66" s="35">
        <f t="shared" si="2"/>
        <v>7.5391180654338544E-2</v>
      </c>
      <c r="S66" s="35">
        <f t="shared" ref="S66:X66" si="3">S65/S64</f>
        <v>8.0841638981173872E-2</v>
      </c>
      <c r="T66" s="35">
        <f t="shared" si="3"/>
        <v>8.2042882668254907E-2</v>
      </c>
      <c r="U66" s="35">
        <f t="shared" si="3"/>
        <v>9.9302888035282408E-2</v>
      </c>
      <c r="V66" s="35">
        <f t="shared" si="3"/>
        <v>0.10406999867426753</v>
      </c>
      <c r="W66" s="35">
        <f t="shared" si="3"/>
        <v>0.10262441198316415</v>
      </c>
      <c r="X66" s="35">
        <f t="shared" si="3"/>
        <v>0.10727098780196126</v>
      </c>
      <c r="Y66" s="35">
        <f t="shared" ref="Y66:AD66" si="4">Y65/Y64</f>
        <v>0.11239022074531213</v>
      </c>
      <c r="Z66" s="35">
        <f t="shared" si="4"/>
        <v>0.12293115855121133</v>
      </c>
      <c r="AA66" s="35">
        <f t="shared" si="4"/>
        <v>0.13445589344056297</v>
      </c>
      <c r="AB66" s="35">
        <f t="shared" si="4"/>
        <v>0.13732259301879554</v>
      </c>
      <c r="AC66" s="35">
        <f t="shared" si="4"/>
        <v>0.14224253831675182</v>
      </c>
      <c r="AD66" s="35">
        <f t="shared" si="4"/>
        <v>0.13496846531184303</v>
      </c>
    </row>
    <row r="67" spans="1:30">
      <c r="AA67" s="12"/>
    </row>
    <row r="69" spans="1:30" s="46" customFormat="1" ht="18">
      <c r="D69" s="46" t="s">
        <v>52</v>
      </c>
      <c r="E69" s="46" t="s">
        <v>53</v>
      </c>
      <c r="F69" s="46" t="s">
        <v>54</v>
      </c>
      <c r="G69" s="46" t="s">
        <v>55</v>
      </c>
      <c r="H69" s="46" t="s">
        <v>56</v>
      </c>
      <c r="I69" s="46" t="s">
        <v>57</v>
      </c>
      <c r="J69" s="46" t="s">
        <v>58</v>
      </c>
      <c r="K69" s="46" t="s">
        <v>59</v>
      </c>
      <c r="L69" s="46" t="s">
        <v>60</v>
      </c>
      <c r="M69" s="46" t="s">
        <v>61</v>
      </c>
      <c r="N69" s="46" t="s">
        <v>62</v>
      </c>
      <c r="O69" s="46" t="s">
        <v>63</v>
      </c>
      <c r="P69" s="46" t="s">
        <v>64</v>
      </c>
      <c r="Q69" s="46" t="s">
        <v>65</v>
      </c>
      <c r="R69" s="46" t="s">
        <v>69</v>
      </c>
      <c r="S69" s="46" t="s">
        <v>82</v>
      </c>
      <c r="T69" s="46" t="s">
        <v>85</v>
      </c>
      <c r="U69" s="46" t="s">
        <v>87</v>
      </c>
      <c r="V69" s="46" t="s">
        <v>90</v>
      </c>
      <c r="W69" s="46" t="s">
        <v>96</v>
      </c>
      <c r="X69" s="46" t="s">
        <v>101</v>
      </c>
      <c r="Y69" s="46" t="s">
        <v>116</v>
      </c>
      <c r="Z69" s="46" t="s">
        <v>119</v>
      </c>
      <c r="AA69" s="46" t="s">
        <v>125</v>
      </c>
      <c r="AB69" s="46" t="s">
        <v>129</v>
      </c>
    </row>
    <row r="70" spans="1:30" s="47" customFormat="1" ht="9">
      <c r="D70" s="48">
        <f t="shared" ref="D70:P70" si="5">D64+E64+F64</f>
        <v>15186</v>
      </c>
      <c r="E70" s="48">
        <f t="shared" si="5"/>
        <v>15201</v>
      </c>
      <c r="F70" s="48">
        <f t="shared" si="5"/>
        <v>15558</v>
      </c>
      <c r="G70" s="48">
        <f t="shared" si="5"/>
        <v>16032</v>
      </c>
      <c r="H70" s="48">
        <f t="shared" si="5"/>
        <v>16585</v>
      </c>
      <c r="I70" s="48">
        <f t="shared" si="5"/>
        <v>17159</v>
      </c>
      <c r="J70" s="48">
        <f t="shared" si="5"/>
        <v>17443</v>
      </c>
      <c r="K70" s="48">
        <f t="shared" si="5"/>
        <v>17184</v>
      </c>
      <c r="L70" s="48">
        <f t="shared" si="5"/>
        <v>16912</v>
      </c>
      <c r="M70" s="48">
        <f t="shared" si="5"/>
        <v>16386</v>
      </c>
      <c r="N70" s="48">
        <f t="shared" si="5"/>
        <v>16622</v>
      </c>
      <c r="O70" s="48">
        <f t="shared" si="5"/>
        <v>16933</v>
      </c>
      <c r="P70" s="48">
        <f t="shared" si="5"/>
        <v>17892</v>
      </c>
      <c r="Q70" s="48">
        <f t="shared" ref="Q70:S71" si="6">Q64+R64+S64</f>
        <v>18563</v>
      </c>
      <c r="R70" s="48">
        <f t="shared" si="6"/>
        <v>19364</v>
      </c>
      <c r="S70" s="48">
        <f t="shared" si="6"/>
        <v>20066</v>
      </c>
      <c r="T70" s="48">
        <f t="shared" ref="T70:AB70" si="7">T64+U64+V64</f>
        <v>21288</v>
      </c>
      <c r="U70" s="48">
        <f t="shared" si="7"/>
        <v>22650</v>
      </c>
      <c r="V70" s="48">
        <f t="shared" si="7"/>
        <v>23983</v>
      </c>
      <c r="W70" s="48">
        <f t="shared" si="7"/>
        <v>24866</v>
      </c>
      <c r="X70" s="48">
        <f t="shared" si="7"/>
        <v>25126</v>
      </c>
      <c r="Y70" s="48">
        <f t="shared" si="7"/>
        <v>24722</v>
      </c>
      <c r="Z70" s="48">
        <f t="shared" si="7"/>
        <v>24117</v>
      </c>
      <c r="AA70" s="48">
        <f t="shared" si="7"/>
        <v>23217</v>
      </c>
      <c r="AB70" s="48">
        <f t="shared" si="7"/>
        <v>22394</v>
      </c>
    </row>
    <row r="71" spans="1:30" s="47" customFormat="1" ht="9">
      <c r="D71" s="48">
        <f>D65+E65+F65</f>
        <v>909</v>
      </c>
      <c r="E71" s="48">
        <f>E65+F65+G65</f>
        <v>861</v>
      </c>
      <c r="F71" s="48">
        <f t="shared" ref="F71:P71" si="8">F65+G65+H65</f>
        <v>859</v>
      </c>
      <c r="G71" s="48">
        <f t="shared" si="8"/>
        <v>862</v>
      </c>
      <c r="H71" s="48">
        <f t="shared" si="8"/>
        <v>940</v>
      </c>
      <c r="I71" s="48">
        <f t="shared" si="8"/>
        <v>1001</v>
      </c>
      <c r="J71" s="48">
        <f t="shared" si="8"/>
        <v>1129</v>
      </c>
      <c r="K71" s="48">
        <f t="shared" si="8"/>
        <v>1171</v>
      </c>
      <c r="L71" s="48">
        <f t="shared" si="8"/>
        <v>1228</v>
      </c>
      <c r="M71" s="48">
        <f t="shared" si="8"/>
        <v>1212</v>
      </c>
      <c r="N71" s="48">
        <f t="shared" si="8"/>
        <v>1256</v>
      </c>
      <c r="O71" s="48">
        <f t="shared" si="8"/>
        <v>1328</v>
      </c>
      <c r="P71" s="48">
        <f t="shared" si="8"/>
        <v>1396</v>
      </c>
      <c r="Q71" s="48">
        <f t="shared" si="6"/>
        <v>1478</v>
      </c>
      <c r="R71" s="48">
        <f t="shared" si="6"/>
        <v>1539</v>
      </c>
      <c r="S71" s="48">
        <f>S65+T65+U65</f>
        <v>1760</v>
      </c>
      <c r="T71" s="48">
        <f>T65+U65+V65</f>
        <v>2034</v>
      </c>
      <c r="U71" s="48">
        <f>U65+V65+W65</f>
        <v>2312</v>
      </c>
      <c r="V71" s="48">
        <f t="shared" ref="V71" si="9">V65+W65+X65</f>
        <v>2511</v>
      </c>
      <c r="W71" s="48">
        <f t="shared" ref="W71:AB71" si="10">W65+X65+Y65</f>
        <v>2673</v>
      </c>
      <c r="X71" s="48">
        <f t="shared" si="10"/>
        <v>2869</v>
      </c>
      <c r="Y71" s="48">
        <f t="shared" si="10"/>
        <v>3042</v>
      </c>
      <c r="Z71" s="48">
        <f t="shared" si="10"/>
        <v>3169</v>
      </c>
      <c r="AA71" s="48">
        <f t="shared" si="10"/>
        <v>3202</v>
      </c>
      <c r="AB71" s="48">
        <f t="shared" si="10"/>
        <v>3095</v>
      </c>
    </row>
    <row r="72" spans="1:30" s="47" customFormat="1" ht="27">
      <c r="C72" s="49" t="s">
        <v>51</v>
      </c>
      <c r="D72" s="50">
        <f>D71/D70</f>
        <v>5.9857763729751087E-2</v>
      </c>
      <c r="E72" s="50">
        <f>E71/E70</f>
        <v>5.6641010459838166E-2</v>
      </c>
      <c r="F72" s="50">
        <f t="shared" ref="F72:P72" si="11">F71/F70</f>
        <v>5.5212752281784294E-2</v>
      </c>
      <c r="G72" s="50">
        <f t="shared" si="11"/>
        <v>5.3767465069860278E-2</v>
      </c>
      <c r="H72" s="50">
        <f t="shared" si="11"/>
        <v>5.6677720832077179E-2</v>
      </c>
      <c r="I72" s="50">
        <f t="shared" si="11"/>
        <v>5.8336732909843231E-2</v>
      </c>
      <c r="J72" s="50">
        <f t="shared" si="11"/>
        <v>6.4725104626497734E-2</v>
      </c>
      <c r="K72" s="50">
        <f t="shared" si="11"/>
        <v>6.8144785847299813E-2</v>
      </c>
      <c r="L72" s="50">
        <f t="shared" si="11"/>
        <v>7.2611163670766324E-2</v>
      </c>
      <c r="M72" s="50">
        <f t="shared" si="11"/>
        <v>7.3965580373489562E-2</v>
      </c>
      <c r="N72" s="50">
        <f t="shared" si="11"/>
        <v>7.5562507520154018E-2</v>
      </c>
      <c r="O72" s="50">
        <f t="shared" si="11"/>
        <v>7.8426740683871732E-2</v>
      </c>
      <c r="P72" s="50">
        <f t="shared" si="11"/>
        <v>7.8023697742007597E-2</v>
      </c>
      <c r="Q72" s="50">
        <f>Q71/Q70</f>
        <v>7.9620750956203204E-2</v>
      </c>
      <c r="R72" s="50">
        <f>R71/R70</f>
        <v>7.9477380706465608E-2</v>
      </c>
      <c r="S72" s="50">
        <f>S71/S70</f>
        <v>8.7710555167945778E-2</v>
      </c>
      <c r="T72" s="50">
        <f>T71/T70</f>
        <v>9.5546786922209692E-2</v>
      </c>
      <c r="U72" s="50">
        <f>U71/U70</f>
        <v>0.10207505518763797</v>
      </c>
      <c r="V72" s="50">
        <f t="shared" ref="V72" si="12">V71/V70</f>
        <v>0.10469916190635033</v>
      </c>
      <c r="W72" s="50">
        <f t="shared" ref="W72:AB72" si="13">W71/W70</f>
        <v>0.10749617952223921</v>
      </c>
      <c r="X72" s="50">
        <f t="shared" si="13"/>
        <v>0.11418451006925097</v>
      </c>
      <c r="Y72" s="50">
        <f t="shared" si="13"/>
        <v>0.12304829706334439</v>
      </c>
      <c r="Z72" s="50">
        <f t="shared" si="13"/>
        <v>0.13140108637060993</v>
      </c>
      <c r="AA72" s="50">
        <f t="shared" si="13"/>
        <v>0.13791618210793816</v>
      </c>
      <c r="AB72" s="50">
        <f t="shared" si="13"/>
        <v>0.13820666249888364</v>
      </c>
    </row>
    <row r="73" spans="1:30">
      <c r="C73" s="8"/>
    </row>
    <row r="74" spans="1:30" s="46" customFormat="1" ht="18">
      <c r="D74" s="46" t="s">
        <v>55</v>
      </c>
      <c r="E74" s="46" t="s">
        <v>56</v>
      </c>
      <c r="F74" s="46" t="s">
        <v>57</v>
      </c>
      <c r="G74" s="46" t="s">
        <v>58</v>
      </c>
      <c r="H74" s="46" t="s">
        <v>59</v>
      </c>
      <c r="I74" s="46" t="s">
        <v>60</v>
      </c>
      <c r="J74" s="46" t="s">
        <v>61</v>
      </c>
      <c r="K74" s="46" t="s">
        <v>62</v>
      </c>
      <c r="L74" s="46" t="s">
        <v>103</v>
      </c>
      <c r="M74" s="46" t="s">
        <v>104</v>
      </c>
      <c r="N74" s="46" t="s">
        <v>105</v>
      </c>
      <c r="O74" s="46" t="s">
        <v>106</v>
      </c>
      <c r="P74" s="46" t="s">
        <v>107</v>
      </c>
      <c r="Q74" s="46" t="s">
        <v>108</v>
      </c>
      <c r="R74" s="46" t="s">
        <v>109</v>
      </c>
      <c r="S74" s="46" t="s">
        <v>110</v>
      </c>
      <c r="T74" s="46" t="s">
        <v>111</v>
      </c>
      <c r="U74" s="46" t="s">
        <v>112</v>
      </c>
      <c r="V74" s="46" t="s">
        <v>114</v>
      </c>
      <c r="W74" s="46" t="s">
        <v>120</v>
      </c>
      <c r="X74" s="46" t="s">
        <v>126</v>
      </c>
      <c r="Y74" s="46" t="s">
        <v>131</v>
      </c>
    </row>
    <row r="75" spans="1:30" s="47" customFormat="1" ht="45">
      <c r="C75" s="49" t="s">
        <v>66</v>
      </c>
      <c r="D75" s="50">
        <v>5.3767465069860298E-2</v>
      </c>
      <c r="E75" s="50">
        <v>5.6677720832077179E-2</v>
      </c>
      <c r="F75" s="50">
        <v>5.8336732909843231E-2</v>
      </c>
      <c r="G75" s="50">
        <v>6.4725104626497734E-2</v>
      </c>
      <c r="H75" s="50">
        <v>6.8144785847299813E-2</v>
      </c>
      <c r="I75" s="50">
        <v>7.2611163670766324E-2</v>
      </c>
      <c r="J75" s="50">
        <v>7.3965580373489562E-2</v>
      </c>
      <c r="K75" s="50">
        <v>7.5562507520154018E-2</v>
      </c>
      <c r="L75" s="50">
        <v>7.8426740683871732E-2</v>
      </c>
      <c r="M75" s="50">
        <v>7.8023697742007597E-2</v>
      </c>
      <c r="N75" s="50">
        <v>7.9620750956203204E-2</v>
      </c>
      <c r="O75" s="50">
        <v>7.9477380706465608E-2</v>
      </c>
      <c r="P75" s="50">
        <v>8.7999999999999995E-2</v>
      </c>
      <c r="Q75" s="67">
        <v>9.6000000000000002E-2</v>
      </c>
      <c r="R75" s="67">
        <v>0.10199999999999999</v>
      </c>
      <c r="S75" s="67">
        <v>0.105</v>
      </c>
      <c r="T75" s="67">
        <v>0.107</v>
      </c>
      <c r="U75" s="67">
        <v>0.114</v>
      </c>
      <c r="V75" s="67">
        <v>0.123</v>
      </c>
      <c r="W75" s="67">
        <v>0.13100000000000001</v>
      </c>
      <c r="X75" s="67">
        <v>0.13800000000000001</v>
      </c>
      <c r="Y75" s="67">
        <v>0.13800000000000001</v>
      </c>
    </row>
    <row r="94" spans="1:61" s="5" customFormat="1" ht="9" customHeight="1">
      <c r="A94" s="8"/>
      <c r="B94" s="8"/>
      <c r="C94" s="8"/>
      <c r="D94" s="19" t="s">
        <v>41</v>
      </c>
      <c r="E94" s="19" t="s">
        <v>42</v>
      </c>
      <c r="F94" s="19" t="s">
        <v>43</v>
      </c>
      <c r="G94" s="19" t="s">
        <v>44</v>
      </c>
      <c r="H94" s="19" t="s">
        <v>45</v>
      </c>
      <c r="I94" s="19" t="s">
        <v>46</v>
      </c>
      <c r="J94" s="19" t="s">
        <v>47</v>
      </c>
      <c r="K94" s="19" t="s">
        <v>48</v>
      </c>
      <c r="L94" s="19" t="s">
        <v>49</v>
      </c>
      <c r="M94" s="19" t="s">
        <v>50</v>
      </c>
      <c r="N94" s="7"/>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row>
    <row r="95" spans="1:61" s="36" customFormat="1" ht="9" customHeight="1">
      <c r="A95" s="33"/>
      <c r="B95" s="33"/>
      <c r="C95" s="33" t="s">
        <v>40</v>
      </c>
      <c r="D95" s="34">
        <v>6.0461836770668076E-2</v>
      </c>
      <c r="E95" s="34">
        <v>6.143635125936011E-2</v>
      </c>
      <c r="F95" s="34">
        <v>7.2107227689175435E-2</v>
      </c>
      <c r="G95" s="34">
        <v>7.1111932028075364E-2</v>
      </c>
      <c r="H95" s="35">
        <v>7.4589578872234122E-2</v>
      </c>
      <c r="I95" s="35">
        <v>7.6192250372578235E-2</v>
      </c>
      <c r="J95" s="35">
        <v>7.5929203539823006E-2</v>
      </c>
      <c r="K95" s="35">
        <v>8.2840236686390539E-2</v>
      </c>
      <c r="L95" s="35">
        <v>7.5391180654338544E-2</v>
      </c>
      <c r="M95" s="35">
        <v>8.0841638981173899E-2</v>
      </c>
    </row>
  </sheetData>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Degrees by Race Ethnicity</vt:lpstr>
      <vt:lpstr>Sheet1</vt:lpstr>
      <vt:lpstr>'Degrees by Race Ethnicity'!Print_Area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Labianca, Julia R [I RES]</dc:creator>
  <cp:lastModifiedBy>Andringa, Chris [I RES]</cp:lastModifiedBy>
  <cp:lastPrinted>2021-07-29T14:43:07Z</cp:lastPrinted>
  <dcterms:created xsi:type="dcterms:W3CDTF">1999-12-13T21:42:22Z</dcterms:created>
  <dcterms:modified xsi:type="dcterms:W3CDTF">2024-11-08T16:03:09Z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-115043040</vt:i4>
  </property>
  <property fmtid="{D5CDD505-2E9C-101B-9397-08002B2CF9AE}" pid="3" name="_EmailSubject">
    <vt:lpwstr>Enrollment Data Needs</vt:lpwstr>
  </property>
  <property fmtid="{D5CDD505-2E9C-101B-9397-08002B2CF9AE}" pid="4" name="_AuthorEmail">
    <vt:lpwstr>mkmcdow@mail.adp.iastate.edu</vt:lpwstr>
  </property>
  <property fmtid="{D5CDD505-2E9C-101B-9397-08002B2CF9AE}" pid="5" name="_AuthorEmailDisplayName">
    <vt:lpwstr>McDowell, Marcia K [REC]</vt:lpwstr>
  </property>
  <property fmtid="{D5CDD505-2E9C-101B-9397-08002B2CF9AE}" pid="6" name="_ReviewingToolsShownOnce">
    <vt:lpwstr/>
  </property>
</Properties>
</file>