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1044D5F0-8D5F-4B4A-9AEF-F043669B9F49}" xr6:coauthVersionLast="47" xr6:coauthVersionMax="47" xr10:uidLastSave="{00000000-0000-0000-0000-000000000000}"/>
  <bookViews>
    <workbookView xWindow="30750" yWindow="585" windowWidth="25905" windowHeight="17070" firstSheet="7" activeTab="7" xr2:uid="{00000000-000D-0000-FFFF-FFFF00000000}"/>
  </bookViews>
  <sheets>
    <sheet name="2006-07" sheetId="10" state="hidden" r:id="rId1"/>
    <sheet name="2007-08" sheetId="11" state="hidden" r:id="rId2"/>
    <sheet name="2008-09" sheetId="12" state="hidden" r:id="rId3"/>
    <sheet name="2009-2010" sheetId="13" state="hidden" r:id="rId4"/>
    <sheet name="2010-11" sheetId="14" state="hidden" r:id="rId5"/>
    <sheet name="2011-12" sheetId="15" state="hidden" r:id="rId6"/>
    <sheet name="2012-13" sheetId="16" state="hidden" r:id="rId7"/>
    <sheet name="Student Financial Aid Programs" sheetId="9" r:id="rId8"/>
    <sheet name="Data for Chart" sheetId="8" state="hidden" r:id="rId9"/>
  </sheets>
  <externalReferences>
    <externalReference r:id="rId10"/>
  </externalReferences>
  <definedNames>
    <definedName name="_xlnm.Print_Area" localSheetId="4">'2010-11'!$A$1:$M$48</definedName>
    <definedName name="_xlnm.Print_Area" localSheetId="6">'2012-13'!$A$1:$I$58</definedName>
    <definedName name="_xlnm.Print_Area" localSheetId="7">'Student Financial Aid Programs'!$A$1:$AP$58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" i="9" l="1"/>
  <c r="AO7" i="9"/>
  <c r="AL36" i="9"/>
  <c r="AL35" i="9"/>
  <c r="AL34" i="9"/>
  <c r="AL33" i="9"/>
  <c r="AK32" i="9"/>
  <c r="AL32" i="9" s="1"/>
  <c r="AJ32" i="9"/>
  <c r="AL31" i="9"/>
  <c r="AL30" i="9"/>
  <c r="AL29" i="9"/>
  <c r="AL28" i="9"/>
  <c r="AL27" i="9"/>
  <c r="AK26" i="9"/>
  <c r="AL26" i="9" s="1"/>
  <c r="AJ26" i="9"/>
  <c r="AL25" i="9"/>
  <c r="AL24" i="9"/>
  <c r="AL23" i="9"/>
  <c r="AL22" i="9"/>
  <c r="AL21" i="9"/>
  <c r="AL20" i="9"/>
  <c r="AL19" i="9"/>
  <c r="AL18" i="9"/>
  <c r="AL17" i="9"/>
  <c r="AL16" i="9"/>
  <c r="AK15" i="9"/>
  <c r="AL15" i="9" s="1"/>
  <c r="AJ15" i="9"/>
  <c r="AL14" i="9"/>
  <c r="AL13" i="9"/>
  <c r="AL11" i="9"/>
  <c r="AL10" i="9"/>
  <c r="AL9" i="9"/>
  <c r="AL8" i="9"/>
  <c r="AK7" i="9"/>
  <c r="AL7" i="9" s="1"/>
  <c r="AJ7" i="9"/>
  <c r="AJ37" i="9" s="1"/>
  <c r="AH36" i="9"/>
  <c r="AH35" i="9"/>
  <c r="AH34" i="9"/>
  <c r="AH33" i="9"/>
  <c r="AG32" i="9"/>
  <c r="AH32" i="9" s="1"/>
  <c r="AF32" i="9"/>
  <c r="AH31" i="9"/>
  <c r="AH30" i="9"/>
  <c r="AH29" i="9"/>
  <c r="AH28" i="9"/>
  <c r="AH27" i="9"/>
  <c r="AG26" i="9"/>
  <c r="AF26" i="9"/>
  <c r="AH25" i="9"/>
  <c r="AH24" i="9"/>
  <c r="AH23" i="9"/>
  <c r="AH22" i="9"/>
  <c r="AH21" i="9"/>
  <c r="AH20" i="9"/>
  <c r="AH19" i="9"/>
  <c r="AH18" i="9"/>
  <c r="AH17" i="9"/>
  <c r="AH16" i="9"/>
  <c r="AG15" i="9"/>
  <c r="AF15" i="9"/>
  <c r="AH14" i="9"/>
  <c r="AH13" i="9"/>
  <c r="AH11" i="9"/>
  <c r="AH10" i="9"/>
  <c r="AH9" i="9"/>
  <c r="AH8" i="9"/>
  <c r="AG7" i="9"/>
  <c r="AG37" i="9" s="1"/>
  <c r="AF7" i="9"/>
  <c r="AF37" i="9" s="1"/>
  <c r="AD36" i="9"/>
  <c r="AD35" i="9"/>
  <c r="AD34" i="9"/>
  <c r="AD33" i="9"/>
  <c r="AC32" i="9"/>
  <c r="AB32" i="9"/>
  <c r="AD31" i="9"/>
  <c r="AD30" i="9"/>
  <c r="AD29" i="9"/>
  <c r="AD28" i="9"/>
  <c r="AD27" i="9"/>
  <c r="AC26" i="9"/>
  <c r="AB26" i="9"/>
  <c r="AD25" i="9"/>
  <c r="AD24" i="9"/>
  <c r="AD23" i="9"/>
  <c r="AD22" i="9"/>
  <c r="AD21" i="9"/>
  <c r="AD20" i="9"/>
  <c r="AD19" i="9"/>
  <c r="AD18" i="9"/>
  <c r="AD17" i="9"/>
  <c r="AD16" i="9"/>
  <c r="AC15" i="9"/>
  <c r="AB15" i="9"/>
  <c r="AD14" i="9"/>
  <c r="AD13" i="9"/>
  <c r="AD11" i="9"/>
  <c r="AD10" i="9"/>
  <c r="AD9" i="9"/>
  <c r="AD8" i="9"/>
  <c r="AC7" i="9"/>
  <c r="AB7" i="9"/>
  <c r="AD32" i="9" l="1"/>
  <c r="AH26" i="9"/>
  <c r="AK37" i="9"/>
  <c r="AL37" i="9" s="1"/>
  <c r="AH15" i="9"/>
  <c r="AH37" i="9"/>
  <c r="AH7" i="9"/>
  <c r="AD26" i="9"/>
  <c r="AC37" i="9"/>
  <c r="AB37" i="9"/>
  <c r="AD15" i="9"/>
  <c r="AD7" i="9"/>
  <c r="AP36" i="9"/>
  <c r="AP35" i="9"/>
  <c r="AP34" i="9"/>
  <c r="AP33" i="9"/>
  <c r="AO32" i="9"/>
  <c r="AN32" i="9"/>
  <c r="AP31" i="9"/>
  <c r="AP30" i="9"/>
  <c r="AP29" i="9"/>
  <c r="AP28" i="9"/>
  <c r="AP27" i="9"/>
  <c r="AO26" i="9"/>
  <c r="AN26" i="9"/>
  <c r="AP14" i="9"/>
  <c r="AP11" i="9"/>
  <c r="AP10" i="9"/>
  <c r="AP9" i="9"/>
  <c r="AP8" i="9"/>
  <c r="AP25" i="9"/>
  <c r="AP24" i="9"/>
  <c r="AP23" i="9"/>
  <c r="AP22" i="9"/>
  <c r="AP21" i="9"/>
  <c r="AP20" i="9"/>
  <c r="AP19" i="9"/>
  <c r="AP18" i="9"/>
  <c r="AP17" i="9"/>
  <c r="AP16" i="9"/>
  <c r="AO15" i="9"/>
  <c r="AN15" i="9"/>
  <c r="AP32" i="9" l="1"/>
  <c r="AP15" i="9"/>
  <c r="AD37" i="9"/>
  <c r="AO37" i="9"/>
  <c r="AP26" i="9"/>
  <c r="AN37" i="9"/>
  <c r="AP7" i="9"/>
  <c r="AP37" i="9" l="1"/>
  <c r="Z36" i="9"/>
  <c r="Z35" i="9"/>
  <c r="Z34" i="9"/>
  <c r="Z33" i="9"/>
  <c r="Y32" i="9"/>
  <c r="X32" i="9"/>
  <c r="Z31" i="9"/>
  <c r="Z30" i="9"/>
  <c r="Z29" i="9"/>
  <c r="Z28" i="9"/>
  <c r="Z27" i="9"/>
  <c r="Y26" i="9"/>
  <c r="X26" i="9"/>
  <c r="Z25" i="9"/>
  <c r="Z24" i="9"/>
  <c r="Z23" i="9"/>
  <c r="Z22" i="9"/>
  <c r="Z21" i="9"/>
  <c r="Z20" i="9"/>
  <c r="Z19" i="9"/>
  <c r="Z18" i="9"/>
  <c r="Z17" i="9"/>
  <c r="Z16" i="9"/>
  <c r="Y15" i="9"/>
  <c r="X15" i="9"/>
  <c r="Z14" i="9"/>
  <c r="Z13" i="9"/>
  <c r="Z11" i="9"/>
  <c r="Z10" i="9"/>
  <c r="Z9" i="9"/>
  <c r="Z8" i="9"/>
  <c r="Y7" i="9"/>
  <c r="Y37" i="9" s="1"/>
  <c r="X7" i="9"/>
  <c r="Z32" i="9" l="1"/>
  <c r="X37" i="9"/>
  <c r="Z37" i="9" s="1"/>
  <c r="Z26" i="9"/>
  <c r="Z15" i="9"/>
  <c r="Z7" i="9"/>
  <c r="V36" i="9" l="1"/>
  <c r="V35" i="9"/>
  <c r="V34" i="9"/>
  <c r="V33" i="9"/>
  <c r="U32" i="9"/>
  <c r="T32" i="9"/>
  <c r="V31" i="9"/>
  <c r="V30" i="9"/>
  <c r="V29" i="9"/>
  <c r="V28" i="9"/>
  <c r="V27" i="9"/>
  <c r="U26" i="9"/>
  <c r="T26" i="9"/>
  <c r="V25" i="9"/>
  <c r="V24" i="9"/>
  <c r="V23" i="9"/>
  <c r="V22" i="9"/>
  <c r="V21" i="9"/>
  <c r="V20" i="9"/>
  <c r="V19" i="9"/>
  <c r="V18" i="9"/>
  <c r="V17" i="9"/>
  <c r="V16" i="9"/>
  <c r="U15" i="9"/>
  <c r="T15" i="9"/>
  <c r="V14" i="9"/>
  <c r="V13" i="9"/>
  <c r="V11" i="9"/>
  <c r="V10" i="9"/>
  <c r="V9" i="9"/>
  <c r="V8" i="9"/>
  <c r="U7" i="9"/>
  <c r="T7" i="9"/>
  <c r="T37" i="9" l="1"/>
  <c r="U37" i="9"/>
  <c r="V26" i="9"/>
  <c r="V32" i="9"/>
  <c r="V15" i="9"/>
  <c r="V37" i="9"/>
  <c r="V7" i="9"/>
  <c r="R36" i="9"/>
  <c r="R35" i="9"/>
  <c r="R34" i="9"/>
  <c r="R33" i="9"/>
  <c r="Q32" i="9"/>
  <c r="P32" i="9"/>
  <c r="R31" i="9"/>
  <c r="R30" i="9"/>
  <c r="R29" i="9"/>
  <c r="R28" i="9"/>
  <c r="R27" i="9"/>
  <c r="Q26" i="9"/>
  <c r="P26" i="9"/>
  <c r="R25" i="9"/>
  <c r="R24" i="9"/>
  <c r="R23" i="9"/>
  <c r="R22" i="9"/>
  <c r="R21" i="9"/>
  <c r="R20" i="9"/>
  <c r="R19" i="9"/>
  <c r="R18" i="9"/>
  <c r="R17" i="9"/>
  <c r="R16" i="9"/>
  <c r="Q15" i="9"/>
  <c r="P15" i="9"/>
  <c r="R14" i="9"/>
  <c r="R13" i="9"/>
  <c r="R11" i="9"/>
  <c r="R10" i="9"/>
  <c r="R9" i="9"/>
  <c r="R8" i="9"/>
  <c r="Q7" i="9"/>
  <c r="P7" i="9"/>
  <c r="N36" i="9"/>
  <c r="N35" i="9"/>
  <c r="N34" i="9"/>
  <c r="N33" i="9"/>
  <c r="M32" i="9"/>
  <c r="L32" i="9"/>
  <c r="N31" i="9"/>
  <c r="N30" i="9"/>
  <c r="N29" i="9"/>
  <c r="N28" i="9"/>
  <c r="N27" i="9"/>
  <c r="M26" i="9"/>
  <c r="L26" i="9"/>
  <c r="N25" i="9"/>
  <c r="N24" i="9"/>
  <c r="N23" i="9"/>
  <c r="N22" i="9"/>
  <c r="N21" i="9"/>
  <c r="N20" i="9"/>
  <c r="N19" i="9"/>
  <c r="N18" i="9"/>
  <c r="N17" i="9"/>
  <c r="N16" i="9"/>
  <c r="M15" i="9"/>
  <c r="L15" i="9"/>
  <c r="N14" i="9"/>
  <c r="N13" i="9"/>
  <c r="N11" i="9"/>
  <c r="N10" i="9"/>
  <c r="N9" i="9"/>
  <c r="N8" i="9"/>
  <c r="M7" i="9"/>
  <c r="L7" i="9"/>
  <c r="R26" i="9" l="1"/>
  <c r="N32" i="9"/>
  <c r="L37" i="9"/>
  <c r="N15" i="9"/>
  <c r="M37" i="9"/>
  <c r="N37" i="9" s="1"/>
  <c r="P37" i="9"/>
  <c r="Q37" i="9"/>
  <c r="R37" i="9" s="1"/>
  <c r="R15" i="9"/>
  <c r="N26" i="9"/>
  <c r="R32" i="9"/>
  <c r="R7" i="9"/>
  <c r="N7" i="9"/>
  <c r="I39" i="16" l="1"/>
  <c r="E39" i="16"/>
  <c r="I38" i="16"/>
  <c r="E38" i="16"/>
  <c r="I37" i="16"/>
  <c r="E37" i="16"/>
  <c r="I36" i="16"/>
  <c r="E36" i="16"/>
  <c r="I35" i="16"/>
  <c r="E35" i="16"/>
  <c r="I34" i="16"/>
  <c r="E34" i="16"/>
  <c r="I33" i="16"/>
  <c r="E33" i="16"/>
  <c r="I32" i="16"/>
  <c r="E32" i="16"/>
  <c r="I31" i="16"/>
  <c r="E31" i="16"/>
  <c r="I30" i="16"/>
  <c r="E30" i="16"/>
  <c r="I29" i="16"/>
  <c r="E29" i="16"/>
  <c r="I28" i="16"/>
  <c r="E28" i="16"/>
  <c r="I27" i="16"/>
  <c r="E27" i="16"/>
  <c r="I26" i="16"/>
  <c r="E26" i="16"/>
  <c r="I25" i="16"/>
  <c r="E25" i="16"/>
  <c r="I24" i="16"/>
  <c r="E24" i="16"/>
  <c r="I23" i="16"/>
  <c r="E23" i="16"/>
  <c r="I22" i="16"/>
  <c r="E22" i="16"/>
  <c r="I21" i="16"/>
  <c r="E21" i="16"/>
  <c r="I20" i="16"/>
  <c r="E20" i="16"/>
  <c r="I19" i="16"/>
  <c r="E19" i="16"/>
  <c r="I18" i="16"/>
  <c r="E18" i="16"/>
  <c r="I17" i="16"/>
  <c r="E17" i="16"/>
  <c r="I16" i="16"/>
  <c r="E16" i="16"/>
  <c r="I15" i="16"/>
  <c r="E15" i="16"/>
  <c r="I14" i="16"/>
  <c r="E14" i="16"/>
  <c r="I13" i="16"/>
  <c r="E13" i="16"/>
  <c r="I12" i="16"/>
  <c r="E12" i="16"/>
  <c r="I11" i="16"/>
  <c r="E11" i="16"/>
  <c r="I10" i="16"/>
  <c r="E10" i="16"/>
  <c r="I9" i="16"/>
  <c r="E9" i="16"/>
  <c r="I8" i="16"/>
  <c r="E8" i="16"/>
  <c r="I7" i="16"/>
  <c r="E7" i="16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28" i="15"/>
  <c r="N27" i="15"/>
  <c r="N26" i="15"/>
  <c r="N25" i="15"/>
  <c r="N24" i="15"/>
  <c r="N23" i="15"/>
  <c r="N22" i="15"/>
  <c r="N21" i="15"/>
  <c r="N20" i="15"/>
  <c r="N19" i="15"/>
  <c r="N18" i="15"/>
  <c r="N15" i="15"/>
  <c r="N14" i="15"/>
  <c r="N13" i="15"/>
  <c r="N12" i="15"/>
  <c r="N11" i="15"/>
  <c r="N10" i="15"/>
  <c r="N9" i="15"/>
  <c r="N8" i="15"/>
  <c r="N7" i="15"/>
  <c r="N6" i="15"/>
  <c r="I50" i="12"/>
  <c r="I49" i="12"/>
  <c r="I48" i="12"/>
  <c r="I46" i="12"/>
  <c r="H45" i="12"/>
  <c r="I45" i="12" s="1"/>
  <c r="G45" i="12"/>
  <c r="I44" i="12"/>
  <c r="I43" i="12"/>
  <c r="I42" i="12"/>
  <c r="I41" i="12"/>
  <c r="I40" i="12"/>
  <c r="I39" i="12"/>
  <c r="H38" i="12"/>
  <c r="I38" i="12" s="1"/>
  <c r="G38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H16" i="12"/>
  <c r="I16" i="12" s="1"/>
  <c r="G16" i="12"/>
  <c r="I15" i="12"/>
  <c r="I14" i="12"/>
  <c r="I13" i="12"/>
  <c r="I12" i="12"/>
  <c r="I11" i="12"/>
  <c r="I10" i="12"/>
  <c r="I9" i="12"/>
  <c r="I8" i="12"/>
  <c r="H7" i="12"/>
  <c r="G7" i="12"/>
  <c r="AF52" i="11"/>
  <c r="AE52" i="11"/>
  <c r="AB52" i="11"/>
  <c r="AA52" i="11"/>
  <c r="AO50" i="11"/>
  <c r="AG50" i="11"/>
  <c r="AO49" i="11"/>
  <c r="AG49" i="11"/>
  <c r="AO48" i="11"/>
  <c r="AO47" i="11"/>
  <c r="AO46" i="11"/>
  <c r="AG46" i="11"/>
  <c r="AN45" i="11"/>
  <c r="AM45" i="11"/>
  <c r="AJ45" i="11"/>
  <c r="AI45" i="11"/>
  <c r="AG45" i="11"/>
  <c r="AO44" i="11"/>
  <c r="AG44" i="11"/>
  <c r="AO43" i="11"/>
  <c r="AG43" i="11"/>
  <c r="AO42" i="11"/>
  <c r="AG42" i="11"/>
  <c r="AO41" i="11"/>
  <c r="AG41" i="11"/>
  <c r="AO40" i="11"/>
  <c r="AG40" i="11"/>
  <c r="AO39" i="11"/>
  <c r="AG39" i="11"/>
  <c r="AN38" i="11"/>
  <c r="AM38" i="11"/>
  <c r="AJ38" i="11"/>
  <c r="AK38" i="11" s="1"/>
  <c r="AI38" i="11"/>
  <c r="AG38" i="11"/>
  <c r="AO30" i="11"/>
  <c r="AO29" i="11"/>
  <c r="AG29" i="11"/>
  <c r="AO28" i="11"/>
  <c r="AG28" i="11"/>
  <c r="AO27" i="11"/>
  <c r="AG27" i="11"/>
  <c r="AO26" i="11"/>
  <c r="AG26" i="11"/>
  <c r="AO25" i="11"/>
  <c r="AG25" i="11"/>
  <c r="AO24" i="11"/>
  <c r="AG24" i="11"/>
  <c r="AO23" i="11"/>
  <c r="AG23" i="11"/>
  <c r="AO22" i="11"/>
  <c r="AG22" i="11"/>
  <c r="AO21" i="11"/>
  <c r="AG21" i="11"/>
  <c r="AO20" i="11"/>
  <c r="AO19" i="11"/>
  <c r="AO18" i="11"/>
  <c r="AG18" i="11"/>
  <c r="AN17" i="11"/>
  <c r="AO17" i="11" s="1"/>
  <c r="AM17" i="11"/>
  <c r="AJ17" i="11"/>
  <c r="AI17" i="11"/>
  <c r="AG17" i="11"/>
  <c r="AO16" i="11"/>
  <c r="AG16" i="11"/>
  <c r="AO15" i="11"/>
  <c r="AO14" i="11"/>
  <c r="AG14" i="11"/>
  <c r="AO13" i="11"/>
  <c r="AG13" i="11"/>
  <c r="AO12" i="11"/>
  <c r="AG12" i="11"/>
  <c r="AO11" i="11"/>
  <c r="AO10" i="11"/>
  <c r="AG10" i="11"/>
  <c r="AO9" i="11"/>
  <c r="AG9" i="11"/>
  <c r="AO8" i="11"/>
  <c r="AG8" i="11"/>
  <c r="AN7" i="11"/>
  <c r="AM7" i="11"/>
  <c r="AM52" i="11" s="1"/>
  <c r="AJ7" i="11"/>
  <c r="AI7" i="11"/>
  <c r="AG7" i="11"/>
  <c r="K39" i="10"/>
  <c r="J39" i="10"/>
  <c r="K32" i="10"/>
  <c r="J32" i="10"/>
  <c r="L19" i="10"/>
  <c r="L18" i="10"/>
  <c r="K16" i="10"/>
  <c r="J16" i="10"/>
  <c r="K7" i="10"/>
  <c r="J7" i="10"/>
  <c r="J45" i="10" s="1"/>
  <c r="G52" i="12" l="1"/>
  <c r="K45" i="10"/>
  <c r="AO38" i="11"/>
  <c r="AK45" i="11"/>
  <c r="AO45" i="11"/>
  <c r="AC52" i="11"/>
  <c r="AO7" i="11"/>
  <c r="I7" i="12"/>
  <c r="AI52" i="11"/>
  <c r="AK7" i="11"/>
  <c r="AK17" i="11"/>
  <c r="AG52" i="11"/>
  <c r="AN52" i="11"/>
  <c r="AO52" i="11" s="1"/>
  <c r="AJ52" i="11"/>
  <c r="AK52" i="11" s="1"/>
  <c r="H52" i="12"/>
  <c r="I52" i="12" s="1"/>
  <c r="K36" i="9" l="1"/>
  <c r="K35" i="9"/>
  <c r="K34" i="9"/>
  <c r="K33" i="9"/>
  <c r="J32" i="9"/>
  <c r="I32" i="9"/>
  <c r="K31" i="9"/>
  <c r="K30" i="9"/>
  <c r="K29" i="9"/>
  <c r="K28" i="9"/>
  <c r="K27" i="9"/>
  <c r="J26" i="9"/>
  <c r="I26" i="9"/>
  <c r="K25" i="9"/>
  <c r="K24" i="9"/>
  <c r="K23" i="9"/>
  <c r="K22" i="9"/>
  <c r="K21" i="9"/>
  <c r="K20" i="9"/>
  <c r="K19" i="9"/>
  <c r="K18" i="9"/>
  <c r="K17" i="9"/>
  <c r="K16" i="9"/>
  <c r="J15" i="9"/>
  <c r="I15" i="9"/>
  <c r="K14" i="9"/>
  <c r="K13" i="9"/>
  <c r="K11" i="9"/>
  <c r="K10" i="9"/>
  <c r="K9" i="9"/>
  <c r="K8" i="9"/>
  <c r="J7" i="9"/>
  <c r="I7" i="9"/>
  <c r="K26" i="9" l="1"/>
  <c r="J37" i="9"/>
  <c r="K32" i="9"/>
  <c r="I37" i="9"/>
  <c r="K15" i="9"/>
  <c r="K7" i="9"/>
  <c r="K37" i="9" l="1"/>
  <c r="F7" i="9"/>
  <c r="G7" i="9"/>
  <c r="H8" i="9"/>
  <c r="H9" i="9"/>
  <c r="H10" i="9"/>
  <c r="H11" i="9"/>
  <c r="H14" i="9"/>
  <c r="F15" i="9"/>
  <c r="G15" i="9"/>
  <c r="H16" i="9"/>
  <c r="H17" i="9"/>
  <c r="H18" i="9"/>
  <c r="H19" i="9"/>
  <c r="H20" i="9"/>
  <c r="H21" i="9"/>
  <c r="H22" i="9"/>
  <c r="H23" i="9"/>
  <c r="H24" i="9"/>
  <c r="H25" i="9"/>
  <c r="F26" i="9"/>
  <c r="G26" i="9"/>
  <c r="H27" i="9"/>
  <c r="H28" i="9"/>
  <c r="H29" i="9"/>
  <c r="H30" i="9"/>
  <c r="H31" i="9"/>
  <c r="F32" i="9"/>
  <c r="G32" i="9"/>
  <c r="H33" i="9"/>
  <c r="H34" i="9"/>
  <c r="H7" i="9" l="1"/>
  <c r="H32" i="9"/>
  <c r="H26" i="9"/>
  <c r="H15" i="9"/>
  <c r="H36" i="9" l="1"/>
  <c r="H35" i="9"/>
  <c r="G37" i="9" l="1"/>
  <c r="F37" i="9"/>
  <c r="E37" i="9"/>
  <c r="E36" i="9"/>
  <c r="E35" i="9"/>
  <c r="E34" i="9"/>
  <c r="E33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H37" i="9" l="1"/>
</calcChain>
</file>

<file path=xl/sharedStrings.xml><?xml version="1.0" encoding="utf-8"?>
<sst xmlns="http://schemas.openxmlformats.org/spreadsheetml/2006/main" count="696" uniqueCount="98">
  <si>
    <t>Student Financial Aid Programs</t>
  </si>
  <si>
    <t>Academic Year Awards by Type</t>
  </si>
  <si>
    <t xml:space="preserve">NUMBER </t>
  </si>
  <si>
    <t>STUDENT AID PROGRAM</t>
  </si>
  <si>
    <t>OF AWARDS</t>
  </si>
  <si>
    <t xml:space="preserve">AMOUNT  </t>
  </si>
  <si>
    <t>Scholarships</t>
  </si>
  <si>
    <t>Institutional Need Based Scholarships</t>
  </si>
  <si>
    <t>Institutional Academic and Talent Scholarships</t>
  </si>
  <si>
    <t>Corporate/Private Scholarships</t>
  </si>
  <si>
    <t>State of Iowa Scholarships</t>
  </si>
  <si>
    <t>Grants</t>
  </si>
  <si>
    <t>Federal Pell Grant</t>
  </si>
  <si>
    <t>Supplemental Education Opportunity Grant</t>
  </si>
  <si>
    <t>IMAGES Grant</t>
  </si>
  <si>
    <t>Iowa Grant</t>
  </si>
  <si>
    <t>Vocational Rehabilitation</t>
  </si>
  <si>
    <t>Commission for the Blind</t>
  </si>
  <si>
    <t>ROTC</t>
  </si>
  <si>
    <t>Loans</t>
  </si>
  <si>
    <t>ISU Long-term</t>
  </si>
  <si>
    <t>Federal Perkins</t>
  </si>
  <si>
    <t>Federal Health Professions</t>
  </si>
  <si>
    <t>Direct Loans</t>
  </si>
  <si>
    <t>Alternative Loans</t>
  </si>
  <si>
    <t>Employment</t>
  </si>
  <si>
    <t>Federal Work Study</t>
  </si>
  <si>
    <t>Iowa Work Study</t>
  </si>
  <si>
    <t>Graduate Teaching, Research Assistantships</t>
  </si>
  <si>
    <t>ISU Employment</t>
  </si>
  <si>
    <t>Office of Institutional Research (Source: Office of Student Financial Aid)</t>
  </si>
  <si>
    <t>Federal Health Professions Fellowships</t>
  </si>
  <si>
    <t>Federal Grad Fellowships/Assistantships/Traineeships</t>
  </si>
  <si>
    <t>AVERAGE</t>
  </si>
  <si>
    <t>AWARD</t>
  </si>
  <si>
    <t xml:space="preserve">Iowa Centennial Memorial Scholarships </t>
  </si>
  <si>
    <t>National Guard</t>
  </si>
  <si>
    <t>Other Federal Grant/Scholarship Programs</t>
  </si>
  <si>
    <t>Bureau of Indian Affairs</t>
  </si>
  <si>
    <t>Other State Grants</t>
  </si>
  <si>
    <t>State Loans (Iowa Teacher Shortage Forgivable Loan)</t>
  </si>
  <si>
    <t>TOTAL</t>
  </si>
  <si>
    <t>–––––––––––––––––2005-2006–––––––––––––––––</t>
  </si>
  <si>
    <t>–––––––––––––––––2006-2007–––––––––––––––––</t>
  </si>
  <si>
    <t>-</t>
  </si>
  <si>
    <t>Federal ACG Grant (New 2006-07)</t>
  </si>
  <si>
    <t>Federal SMART Grant (New 2006-07)</t>
  </si>
  <si>
    <t>–––––––––––1994-1995–––––––––––</t>
  </si>
  <si>
    <t>–––––––––––1995-1996–––––––––––</t>
  </si>
  <si>
    <t>–––––––––––1996-1997–––––––––––</t>
  </si>
  <si>
    <t>–––––––––––1997-1998–––––––––––</t>
  </si>
  <si>
    <t>–––––––––––1998-1999–––––––––––</t>
  </si>
  <si>
    <t>–––––––––––1999-2000–––––––––––</t>
  </si>
  <si>
    <t>–––––––––––2000-2001–––––––––––</t>
  </si>
  <si>
    <t>–––––––––––––––––2004-2005–––––––––––––––––</t>
  </si>
  <si>
    <t>–––––––––––––––––2007-2008–––––––––––––––––</t>
  </si>
  <si>
    <t>All Iowa Opportunity Scholarships (New 2007-2008)</t>
  </si>
  <si>
    <t>continued</t>
  </si>
  <si>
    <t xml:space="preserve"> </t>
  </si>
  <si>
    <t>All Iowa Foster Care Grant (New 2007-2008)</t>
  </si>
  <si>
    <t xml:space="preserve">Federal ACG Grant </t>
  </si>
  <si>
    <t>Federal SMART Grant</t>
  </si>
  <si>
    <t>–––––––––––––––––2008-2009–––––––––––––––––</t>
  </si>
  <si>
    <t>Teach Grant</t>
  </si>
  <si>
    <t>–––––––––––––––––2009-2010–––––––––––––––––</t>
  </si>
  <si>
    <t>Other Federal Employment</t>
  </si>
  <si>
    <t>Federal Graduate Fellowships and Assistantships</t>
  </si>
  <si>
    <t xml:space="preserve">All Iowa Opportunity Scholarships  </t>
  </si>
  <si>
    <t xml:space="preserve">Federal SMART Grant </t>
  </si>
  <si>
    <t xml:space="preserve">Federal Academic Competitiveness Grant </t>
  </si>
  <si>
    <t>Federal Supplemental Education Opportunity Grant</t>
  </si>
  <si>
    <t>Reserve Officer Training Corp (ROTC)</t>
  </si>
  <si>
    <t>National Guard Tuition Aid Program</t>
  </si>
  <si>
    <t xml:space="preserve">All Iowa Foster Care Grant </t>
  </si>
  <si>
    <t>Federal Teach Grant</t>
  </si>
  <si>
    <t xml:space="preserve">Federal Graduate Fellowships and Assistantships </t>
  </si>
  <si>
    <t>ISU Graduate Teaching and Research Assistantships</t>
  </si>
  <si>
    <t>–––––––––––––––––2010-2011–––––––––––––––––</t>
  </si>
  <si>
    <t>–––––––––––––––––2011-2012–––––––––––––––––</t>
  </si>
  <si>
    <t>–––––––––––––––––2012-2013–––––––––––––––––</t>
  </si>
  <si>
    <t>Total Amount Awarded</t>
  </si>
  <si>
    <t>Last Updated: 12-3-2013</t>
  </si>
  <si>
    <t>–––––––––––––––––2013-2014–––––––––––––––––</t>
  </si>
  <si>
    <t>Federal Loans for Disadvantaged Students</t>
  </si>
  <si>
    <t>Robert D. Blue Scholarship</t>
  </si>
  <si>
    <t>–––––––––––––––––2015-2016–––––––––––––––––</t>
  </si>
  <si>
    <t>–––––––––––––––––2017-2018–––––––––––––––––</t>
  </si>
  <si>
    <t>Institutional Loans</t>
  </si>
  <si>
    <t>Private Loans</t>
  </si>
  <si>
    <t xml:space="preserve">         AMOUNT  </t>
  </si>
  <si>
    <t>–––––––––––––––––2018-2019–––––––––––––––––</t>
  </si>
  <si>
    <t>–––––––––––––––––2019-2020–––––––––––––––––</t>
  </si>
  <si>
    <t>–––––––––––––––––2020-2021–––––––––––––––––</t>
  </si>
  <si>
    <t>–––––––––––––––––2021-2022–––––––––––––––––</t>
  </si>
  <si>
    <t>–––––––––––––––––2022-2023–––––––––––––––––</t>
  </si>
  <si>
    <t>–––––––––––––––––2023-2024–––––––––––––––––</t>
  </si>
  <si>
    <t>–––––––––––––––––2024-2025–––––––––––––––––</t>
  </si>
  <si>
    <t>Last Updated: 3/26/2026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</si>
</sst>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???,??0"/>
    <numFmt numFmtId="165" formatCode="###,##0"/>
    <numFmt numFmtId="166" formatCode="??,??0"/>
    <numFmt numFmtId="167" formatCode="&quot;$&quot;?,???"/>
    <numFmt numFmtId="168" formatCode="&quot;$&quot;#,##0"/>
    <numFmt numFmtId="169" formatCode="??,??0.000"/>
    <numFmt numFmtId="170" formatCode="_(&quot;$&quot;* #,##0_);_(&quot;$&quot;* \(#,##0\);_(&quot;$&quot;* &quot;-&quot;??_);_(@_)"/>
  </numFmts>
  <fonts count="31">
    <font>
      <sz val="10"/>
      <name val="Arial"/>
    </font>
    <font>
      <sz val="10"/>
      <name val="Arial"/>
      <family val="2"/>
    </font>
    <font>
      <sz val="10"/>
      <name val="Geneva"/>
    </font>
    <font>
      <sz val="10"/>
      <name val="Univers 55"/>
      <family val="2"/>
    </font>
    <font>
      <b/>
      <sz val="14"/>
      <name val="Univers 55"/>
      <family val="2"/>
    </font>
    <font>
      <sz val="14"/>
      <name val="Univers 55"/>
      <family val="2"/>
    </font>
    <font>
      <i/>
      <sz val="10"/>
      <name val="Berkeley"/>
      <family val="1"/>
    </font>
    <font>
      <sz val="10"/>
      <name val="Berkeley"/>
      <family val="1"/>
    </font>
    <font>
      <b/>
      <sz val="7"/>
      <name val="Univers 55"/>
      <family val="2"/>
    </font>
    <font>
      <b/>
      <sz val="7.5"/>
      <name val="Univers 55"/>
      <family val="2"/>
    </font>
    <font>
      <b/>
      <sz val="10"/>
      <name val="Univers 55"/>
      <family val="2"/>
    </font>
    <font>
      <b/>
      <sz val="7"/>
      <name val="Univers 45 Light"/>
      <family val="2"/>
    </font>
    <font>
      <sz val="7"/>
      <name val="Univers 55"/>
      <family val="2"/>
    </font>
    <font>
      <sz val="7.5"/>
      <name val="Univers 55"/>
      <family val="2"/>
    </font>
    <font>
      <b/>
      <sz val="10"/>
      <name val="Univers 45 Light"/>
      <family val="2"/>
    </font>
    <font>
      <sz val="8"/>
      <name val="Univers 55"/>
      <family val="2"/>
    </font>
    <font>
      <sz val="7"/>
      <name val="Univers 45 Light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name val="Univers 55"/>
    </font>
    <font>
      <b/>
      <sz val="9"/>
      <name val="Univers 55"/>
      <family val="2"/>
    </font>
    <font>
      <b/>
      <sz val="8"/>
      <name val="Univers 55"/>
      <family val="2"/>
    </font>
    <font>
      <b/>
      <sz val="8"/>
      <name val="Univers 45 Light"/>
      <family val="2"/>
    </font>
    <font>
      <b/>
      <sz val="8"/>
      <name val="Univers 55"/>
    </font>
    <font>
      <sz val="9"/>
      <name val="Arial"/>
      <family val="2"/>
    </font>
    <font>
      <sz val="10"/>
      <name val="Univers LT Std 45 Light"/>
      <family val="2"/>
    </font>
    <font>
      <b/>
      <sz val="9"/>
      <name val="Univers LT Std 45 Light"/>
      <family val="2"/>
    </font>
    <font>
      <sz val="9"/>
      <name val="Univers LT Std 45 Light"/>
      <family val="2"/>
    </font>
    <font>
      <b/>
      <sz val="10"/>
      <name val="Univers LT Std 45 Light"/>
      <family val="2"/>
    </font>
    <font>
      <sz val="9"/>
      <name val="Univers 55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3">
    <xf numFmtId="0" fontId="0" fillId="0" borderId="0" xfId="0"/>
    <xf numFmtId="0" fontId="3" fillId="0" borderId="0" xfId="7"/>
    <xf numFmtId="0" fontId="4" fillId="0" borderId="0" xfId="7" applyFont="1" applyAlignment="1">
      <alignment horizontal="left"/>
    </xf>
    <xf numFmtId="165" fontId="4" fillId="0" borderId="0" xfId="7" applyNumberFormat="1" applyFont="1" applyAlignment="1">
      <alignment horizontal="left"/>
    </xf>
    <xf numFmtId="165" fontId="5" fillId="0" borderId="0" xfId="7" applyNumberFormat="1" applyFont="1" applyAlignment="1">
      <alignment horizontal="left"/>
    </xf>
    <xf numFmtId="166" fontId="5" fillId="0" borderId="0" xfId="7" applyNumberFormat="1" applyFont="1" applyAlignment="1">
      <alignment horizontal="center"/>
    </xf>
    <xf numFmtId="0" fontId="5" fillId="0" borderId="0" xfId="7" applyFont="1" applyAlignment="1">
      <alignment horizontal="left"/>
    </xf>
    <xf numFmtId="17" fontId="6" fillId="0" borderId="0" xfId="7" applyNumberFormat="1" applyFont="1" applyAlignment="1">
      <alignment horizontal="left"/>
    </xf>
    <xf numFmtId="0" fontId="7" fillId="0" borderId="0" xfId="7" applyFont="1" applyAlignment="1">
      <alignment horizontal="left"/>
    </xf>
    <xf numFmtId="164" fontId="8" fillId="0" borderId="0" xfId="7" applyNumberFormat="1" applyFont="1" applyAlignment="1">
      <alignment horizontal="center"/>
    </xf>
    <xf numFmtId="165" fontId="8" fillId="0" borderId="0" xfId="7" applyNumberFormat="1" applyFont="1" applyAlignment="1">
      <alignment horizontal="left"/>
    </xf>
    <xf numFmtId="166" fontId="8" fillId="0" borderId="0" xfId="7" applyNumberFormat="1" applyFont="1" applyAlignment="1">
      <alignment horizontal="centerContinuous" vertical="center"/>
    </xf>
    <xf numFmtId="0" fontId="10" fillId="0" borderId="0" xfId="7" applyFont="1" applyAlignment="1">
      <alignment horizontal="left"/>
    </xf>
    <xf numFmtId="0" fontId="8" fillId="0" borderId="0" xfId="7" applyFont="1"/>
    <xf numFmtId="0" fontId="8" fillId="0" borderId="0" xfId="7" applyFont="1" applyAlignment="1">
      <alignment vertical="center"/>
    </xf>
    <xf numFmtId="167" fontId="8" fillId="0" borderId="0" xfId="7" applyNumberFormat="1" applyFont="1" applyAlignment="1">
      <alignment horizontal="center" vertical="center"/>
    </xf>
    <xf numFmtId="167" fontId="8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167" fontId="9" fillId="0" borderId="0" xfId="7" applyNumberFormat="1" applyFont="1" applyAlignment="1">
      <alignment horizontal="center" vertical="center"/>
    </xf>
    <xf numFmtId="49" fontId="8" fillId="0" borderId="1" xfId="7" applyNumberFormat="1" applyFont="1" applyBorder="1" applyAlignment="1">
      <alignment vertical="center"/>
    </xf>
    <xf numFmtId="49" fontId="8" fillId="0" borderId="1" xfId="7" applyNumberFormat="1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right" vertical="center"/>
    </xf>
    <xf numFmtId="167" fontId="8" fillId="0" borderId="1" xfId="7" applyNumberFormat="1" applyFont="1" applyBorder="1" applyAlignment="1">
      <alignment horizontal="center" vertical="center"/>
    </xf>
    <xf numFmtId="167" fontId="8" fillId="0" borderId="1" xfId="7" applyNumberFormat="1" applyFont="1" applyBorder="1" applyAlignment="1">
      <alignment vertical="center"/>
    </xf>
    <xf numFmtId="49" fontId="9" fillId="0" borderId="1" xfId="7" applyNumberFormat="1" applyFont="1" applyBorder="1" applyAlignment="1">
      <alignment horizontal="center" vertical="center"/>
    </xf>
    <xf numFmtId="49" fontId="9" fillId="0" borderId="1" xfId="7" applyNumberFormat="1" applyFont="1" applyBorder="1" applyAlignment="1">
      <alignment horizontal="right" vertical="center"/>
    </xf>
    <xf numFmtId="167" fontId="9" fillId="0" borderId="1" xfId="7" applyNumberFormat="1" applyFont="1" applyBorder="1" applyAlignment="1">
      <alignment horizontal="center" vertical="center"/>
    </xf>
    <xf numFmtId="49" fontId="8" fillId="0" borderId="0" xfId="7" applyNumberFormat="1" applyFont="1" applyAlignment="1">
      <alignment vertical="center"/>
    </xf>
    <xf numFmtId="0" fontId="11" fillId="0" borderId="0" xfId="7" applyFont="1" applyAlignment="1">
      <alignment vertical="center"/>
    </xf>
    <xf numFmtId="166" fontId="11" fillId="0" borderId="2" xfId="3" applyNumberFormat="1" applyFont="1" applyBorder="1" applyAlignment="1">
      <alignment horizontal="center" vertical="top"/>
    </xf>
    <xf numFmtId="5" fontId="11" fillId="0" borderId="0" xfId="6" applyNumberFormat="1" applyFont="1" applyAlignment="1">
      <alignment horizontal="right" vertical="top"/>
    </xf>
    <xf numFmtId="168" fontId="11" fillId="0" borderId="0" xfId="6" applyNumberFormat="1" applyFont="1" applyAlignment="1">
      <alignment horizontal="right" vertical="top"/>
    </xf>
    <xf numFmtId="166" fontId="11" fillId="0" borderId="2" xfId="3" applyNumberFormat="1" applyFont="1" applyFill="1" applyBorder="1" applyAlignment="1">
      <alignment horizontal="centerContinuous" vertical="center"/>
    </xf>
    <xf numFmtId="5" fontId="11" fillId="0" borderId="0" xfId="6" applyNumberFormat="1" applyFont="1" applyFill="1" applyAlignment="1">
      <alignment horizontal="right" vertical="center"/>
    </xf>
    <xf numFmtId="168" fontId="11" fillId="0" borderId="0" xfId="6" applyNumberFormat="1" applyFont="1" applyFill="1" applyAlignment="1">
      <alignment horizontal="right" vertical="center" indent="1"/>
    </xf>
    <xf numFmtId="5" fontId="11" fillId="0" borderId="0" xfId="6" applyNumberFormat="1" applyFont="1" applyFill="1" applyAlignment="1">
      <alignment horizontal="center" vertical="top"/>
    </xf>
    <xf numFmtId="166" fontId="9" fillId="0" borderId="2" xfId="3" applyNumberFormat="1" applyFont="1" applyFill="1" applyBorder="1" applyAlignment="1">
      <alignment horizontal="centerContinuous" vertical="center"/>
    </xf>
    <xf numFmtId="5" fontId="9" fillId="0" borderId="0" xfId="6" applyNumberFormat="1" applyFont="1" applyFill="1" applyAlignment="1">
      <alignment horizontal="right" vertical="center"/>
    </xf>
    <xf numFmtId="168" fontId="9" fillId="0" borderId="0" xfId="6" applyNumberFormat="1" applyFont="1" applyFill="1" applyAlignment="1">
      <alignment horizontal="right" vertical="center" indent="1"/>
    </xf>
    <xf numFmtId="0" fontId="11" fillId="0" borderId="0" xfId="7" applyFont="1" applyAlignment="1">
      <alignment vertical="top"/>
    </xf>
    <xf numFmtId="0" fontId="12" fillId="0" borderId="0" xfId="7" applyFont="1" applyAlignment="1">
      <alignment vertical="center"/>
    </xf>
    <xf numFmtId="166" fontId="12" fillId="0" borderId="0" xfId="3" applyNumberFormat="1" applyFont="1" applyAlignment="1">
      <alignment horizontal="center"/>
    </xf>
    <xf numFmtId="5" fontId="12" fillId="0" borderId="0" xfId="6" applyNumberFormat="1" applyFont="1" applyAlignment="1">
      <alignment horizontal="right"/>
    </xf>
    <xf numFmtId="168" fontId="12" fillId="0" borderId="0" xfId="6" applyNumberFormat="1" applyFont="1" applyAlignment="1">
      <alignment horizontal="right"/>
    </xf>
    <xf numFmtId="166" fontId="12" fillId="0" borderId="0" xfId="3" applyNumberFormat="1" applyFont="1" applyFill="1" applyAlignment="1">
      <alignment horizontal="centerContinuous" vertical="center"/>
    </xf>
    <xf numFmtId="5" fontId="12" fillId="0" borderId="0" xfId="6" applyNumberFormat="1" applyFont="1" applyFill="1" applyAlignment="1">
      <alignment horizontal="right" vertical="center"/>
    </xf>
    <xf numFmtId="168" fontId="12" fillId="0" borderId="0" xfId="6" applyNumberFormat="1" applyFont="1" applyFill="1" applyAlignment="1">
      <alignment horizontal="right" vertical="center" indent="1"/>
    </xf>
    <xf numFmtId="5" fontId="12" fillId="0" borderId="0" xfId="6" applyNumberFormat="1" applyFont="1" applyFill="1" applyAlignment="1">
      <alignment horizontal="center" vertical="top"/>
    </xf>
    <xf numFmtId="166" fontId="13" fillId="0" borderId="0" xfId="3" applyNumberFormat="1" applyFont="1" applyFill="1" applyAlignment="1">
      <alignment horizontal="centerContinuous" vertical="center"/>
    </xf>
    <xf numFmtId="5" fontId="13" fillId="0" borderId="0" xfId="6" applyNumberFormat="1" applyFont="1" applyFill="1" applyAlignment="1">
      <alignment horizontal="right" vertical="center"/>
    </xf>
    <xf numFmtId="168" fontId="13" fillId="0" borderId="0" xfId="6" applyNumberFormat="1" applyFont="1" applyFill="1" applyAlignment="1">
      <alignment horizontal="right" vertical="center" indent="1"/>
    </xf>
    <xf numFmtId="166" fontId="12" fillId="0" borderId="0" xfId="3" applyNumberFormat="1" applyFont="1" applyFill="1" applyBorder="1" applyAlignment="1">
      <alignment horizontal="centerContinuous" vertical="center"/>
    </xf>
    <xf numFmtId="166" fontId="13" fillId="0" borderId="0" xfId="3" applyNumberFormat="1" applyFont="1" applyFill="1" applyBorder="1" applyAlignment="1">
      <alignment horizontal="centerContinuous" vertical="center"/>
    </xf>
    <xf numFmtId="166" fontId="11" fillId="0" borderId="0" xfId="3" applyNumberFormat="1" applyFont="1" applyBorder="1" applyAlignment="1">
      <alignment horizontal="center"/>
    </xf>
    <xf numFmtId="5" fontId="11" fillId="0" borderId="0" xfId="6" applyNumberFormat="1" applyFont="1" applyAlignment="1">
      <alignment horizontal="right"/>
    </xf>
    <xf numFmtId="168" fontId="11" fillId="0" borderId="0" xfId="6" applyNumberFormat="1" applyFont="1" applyAlignment="1">
      <alignment horizontal="right"/>
    </xf>
    <xf numFmtId="166" fontId="11" fillId="0" borderId="0" xfId="3" applyNumberFormat="1" applyFont="1" applyFill="1" applyBorder="1" applyAlignment="1">
      <alignment horizontal="centerContinuous" vertical="center"/>
    </xf>
    <xf numFmtId="166" fontId="9" fillId="0" borderId="0" xfId="3" applyNumberFormat="1" applyFont="1" applyFill="1" applyBorder="1" applyAlignment="1">
      <alignment horizontal="centerContinuous" vertical="center"/>
    </xf>
    <xf numFmtId="0" fontId="14" fillId="0" borderId="0" xfId="7" applyFont="1"/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166" fontId="8" fillId="0" borderId="0" xfId="3" applyNumberFormat="1" applyFont="1" applyBorder="1" applyAlignment="1">
      <alignment horizontal="center"/>
    </xf>
    <xf numFmtId="5" fontId="8" fillId="0" borderId="0" xfId="6" applyNumberFormat="1" applyFont="1" applyAlignment="1">
      <alignment horizontal="center"/>
    </xf>
    <xf numFmtId="168" fontId="8" fillId="0" borderId="0" xfId="6" applyNumberFormat="1" applyFont="1" applyAlignment="1">
      <alignment horizontal="center"/>
    </xf>
    <xf numFmtId="3" fontId="11" fillId="0" borderId="0" xfId="3" applyNumberFormat="1" applyFont="1" applyFill="1" applyAlignment="1">
      <alignment horizontal="right" vertical="center" indent="1"/>
    </xf>
    <xf numFmtId="3" fontId="9" fillId="0" borderId="0" xfId="3" applyNumberFormat="1" applyFont="1" applyFill="1" applyBorder="1" applyAlignment="1">
      <alignment horizontal="right" vertical="center" indent="1"/>
    </xf>
    <xf numFmtId="0" fontId="13" fillId="0" borderId="0" xfId="7" applyFont="1" applyAlignment="1">
      <alignment vertical="center"/>
    </xf>
    <xf numFmtId="3" fontId="12" fillId="0" borderId="0" xfId="3" applyNumberFormat="1" applyFont="1" applyFill="1" applyAlignment="1">
      <alignment horizontal="right" vertical="center" indent="1"/>
    </xf>
    <xf numFmtId="3" fontId="13" fillId="0" borderId="0" xfId="3" applyNumberFormat="1" applyFont="1" applyFill="1" applyAlignment="1">
      <alignment horizontal="right" vertical="center" indent="1"/>
    </xf>
    <xf numFmtId="3" fontId="11" fillId="0" borderId="0" xfId="3" applyNumberFormat="1" applyFont="1" applyFill="1" applyBorder="1" applyAlignment="1">
      <alignment horizontal="right" vertical="center" indent="1"/>
    </xf>
    <xf numFmtId="168" fontId="12" fillId="0" borderId="1" xfId="6" applyNumberFormat="1" applyFont="1" applyBorder="1" applyAlignment="1">
      <alignment horizontal="right"/>
    </xf>
    <xf numFmtId="166" fontId="13" fillId="0" borderId="0" xfId="3" applyNumberFormat="1" applyFont="1" applyAlignment="1">
      <alignment horizontal="center"/>
    </xf>
    <xf numFmtId="5" fontId="13" fillId="0" borderId="0" xfId="6" applyNumberFormat="1" applyFont="1" applyAlignment="1">
      <alignment horizontal="right"/>
    </xf>
    <xf numFmtId="168" fontId="13" fillId="0" borderId="0" xfId="6" applyNumberFormat="1" applyFont="1" applyBorder="1" applyAlignment="1">
      <alignment horizontal="right"/>
    </xf>
    <xf numFmtId="168" fontId="13" fillId="0" borderId="0" xfId="6" applyNumberFormat="1" applyFont="1" applyFill="1" applyBorder="1" applyAlignment="1">
      <alignment horizontal="right" vertical="center" indent="1"/>
    </xf>
    <xf numFmtId="5" fontId="13" fillId="0" borderId="0" xfId="6" applyNumberFormat="1" applyFont="1" applyFill="1" applyAlignment="1">
      <alignment horizontal="center" vertical="top"/>
    </xf>
    <xf numFmtId="49" fontId="11" fillId="0" borderId="2" xfId="7" applyNumberFormat="1" applyFont="1" applyBorder="1" applyAlignment="1">
      <alignment vertical="center"/>
    </xf>
    <xf numFmtId="0" fontId="11" fillId="0" borderId="2" xfId="7" applyFont="1" applyBorder="1" applyAlignment="1">
      <alignment vertical="top"/>
    </xf>
    <xf numFmtId="5" fontId="11" fillId="0" borderId="2" xfId="6" applyNumberFormat="1" applyFont="1" applyBorder="1" applyAlignment="1">
      <alignment horizontal="right" vertical="top"/>
    </xf>
    <xf numFmtId="3" fontId="11" fillId="0" borderId="2" xfId="3" applyNumberFormat="1" applyFont="1" applyFill="1" applyBorder="1" applyAlignment="1">
      <alignment horizontal="right" vertical="center" indent="1"/>
    </xf>
    <xf numFmtId="5" fontId="11" fillId="0" borderId="2" xfId="6" applyNumberFormat="1" applyFont="1" applyFill="1" applyBorder="1" applyAlignment="1">
      <alignment horizontal="right" vertical="center"/>
    </xf>
    <xf numFmtId="168" fontId="11" fillId="0" borderId="2" xfId="6" applyNumberFormat="1" applyFont="1" applyFill="1" applyBorder="1" applyAlignment="1">
      <alignment horizontal="right" vertical="center" indent="1"/>
    </xf>
    <xf numFmtId="5" fontId="11" fillId="0" borderId="2" xfId="6" applyNumberFormat="1" applyFont="1" applyFill="1" applyBorder="1" applyAlignment="1">
      <alignment horizontal="center" vertical="top"/>
    </xf>
    <xf numFmtId="3" fontId="9" fillId="0" borderId="2" xfId="3" applyNumberFormat="1" applyFont="1" applyFill="1" applyBorder="1" applyAlignment="1">
      <alignment horizontal="right" vertical="center" indent="1"/>
    </xf>
    <xf numFmtId="5" fontId="9" fillId="0" borderId="2" xfId="6" applyNumberFormat="1" applyFont="1" applyFill="1" applyBorder="1" applyAlignment="1">
      <alignment horizontal="right" vertical="center"/>
    </xf>
    <xf numFmtId="168" fontId="9" fillId="0" borderId="2" xfId="6" applyNumberFormat="1" applyFont="1" applyFill="1" applyBorder="1" applyAlignment="1">
      <alignment horizontal="right" vertical="center" indent="1"/>
    </xf>
    <xf numFmtId="0" fontId="6" fillId="0" borderId="0" xfId="7" applyFont="1"/>
    <xf numFmtId="164" fontId="6" fillId="0" borderId="0" xfId="7" applyNumberFormat="1" applyFont="1" applyAlignment="1">
      <alignment horizontal="center"/>
    </xf>
    <xf numFmtId="5" fontId="15" fillId="0" borderId="0" xfId="7" applyNumberFormat="1" applyFont="1"/>
    <xf numFmtId="167" fontId="8" fillId="0" borderId="0" xfId="7" applyNumberFormat="1" applyFont="1" applyAlignment="1">
      <alignment horizontal="center"/>
    </xf>
    <xf numFmtId="168" fontId="13" fillId="0" borderId="0" xfId="4" applyNumberFormat="1" applyFont="1" applyFill="1" applyAlignment="1">
      <alignment horizontal="right" vertical="center" indent="1"/>
    </xf>
    <xf numFmtId="166" fontId="11" fillId="0" borderId="2" xfId="1" applyNumberFormat="1" applyFont="1" applyBorder="1" applyAlignment="1">
      <alignment horizontal="center" vertical="top"/>
    </xf>
    <xf numFmtId="5" fontId="11" fillId="0" borderId="0" xfId="4" applyNumberFormat="1" applyFont="1" applyAlignment="1">
      <alignment horizontal="right" vertical="top"/>
    </xf>
    <xf numFmtId="168" fontId="11" fillId="0" borderId="0" xfId="4" applyNumberFormat="1" applyFont="1" applyAlignment="1">
      <alignment horizontal="right" vertical="top"/>
    </xf>
    <xf numFmtId="166" fontId="11" fillId="0" borderId="2" xfId="1" applyNumberFormat="1" applyFont="1" applyFill="1" applyBorder="1" applyAlignment="1">
      <alignment horizontal="center" vertical="top"/>
    </xf>
    <xf numFmtId="5" fontId="11" fillId="0" borderId="0" xfId="4" applyNumberFormat="1" applyFont="1" applyFill="1" applyAlignment="1">
      <alignment horizontal="right" vertical="top"/>
    </xf>
    <xf numFmtId="168" fontId="11" fillId="0" borderId="0" xfId="4" applyNumberFormat="1" applyFont="1" applyFill="1" applyAlignment="1">
      <alignment horizontal="right" vertical="top"/>
    </xf>
    <xf numFmtId="166" fontId="11" fillId="0" borderId="2" xfId="1" applyNumberFormat="1" applyFont="1" applyFill="1" applyBorder="1" applyAlignment="1">
      <alignment horizontal="centerContinuous" vertical="center"/>
    </xf>
    <xf numFmtId="5" fontId="11" fillId="0" borderId="0" xfId="4" applyNumberFormat="1" applyFont="1" applyFill="1" applyAlignment="1">
      <alignment horizontal="right" vertical="center"/>
    </xf>
    <xf numFmtId="168" fontId="11" fillId="0" borderId="0" xfId="4" applyNumberFormat="1" applyFont="1" applyFill="1" applyAlignment="1">
      <alignment horizontal="right" vertical="center" indent="1"/>
    </xf>
    <xf numFmtId="5" fontId="11" fillId="0" borderId="0" xfId="4" applyNumberFormat="1" applyFont="1" applyFill="1" applyAlignment="1">
      <alignment horizontal="center" vertical="top"/>
    </xf>
    <xf numFmtId="166" fontId="12" fillId="0" borderId="0" xfId="1" applyNumberFormat="1" applyFont="1" applyAlignment="1">
      <alignment horizontal="center"/>
    </xf>
    <xf numFmtId="5" fontId="12" fillId="0" borderId="0" xfId="4" applyNumberFormat="1" applyFont="1" applyAlignment="1">
      <alignment horizontal="right"/>
    </xf>
    <xf numFmtId="168" fontId="12" fillId="0" borderId="0" xfId="4" applyNumberFormat="1" applyFont="1" applyAlignment="1">
      <alignment horizontal="right"/>
    </xf>
    <xf numFmtId="166" fontId="12" fillId="0" borderId="0" xfId="1" applyNumberFormat="1" applyFont="1" applyFill="1" applyAlignment="1">
      <alignment horizontal="center"/>
    </xf>
    <xf numFmtId="5" fontId="12" fillId="0" borderId="0" xfId="4" applyNumberFormat="1" applyFont="1" applyFill="1" applyAlignment="1">
      <alignment horizontal="right"/>
    </xf>
    <xf numFmtId="168" fontId="12" fillId="0" borderId="0" xfId="4" applyNumberFormat="1" applyFont="1" applyFill="1" applyAlignment="1">
      <alignment horizontal="right"/>
    </xf>
    <xf numFmtId="166" fontId="12" fillId="0" borderId="0" xfId="1" applyNumberFormat="1" applyFont="1" applyFill="1" applyAlignment="1">
      <alignment horizontal="centerContinuous" vertical="center"/>
    </xf>
    <xf numFmtId="5" fontId="12" fillId="0" borderId="0" xfId="4" applyNumberFormat="1" applyFont="1" applyFill="1" applyAlignment="1">
      <alignment horizontal="right" vertical="center"/>
    </xf>
    <xf numFmtId="168" fontId="12" fillId="0" borderId="0" xfId="4" applyNumberFormat="1" applyFont="1" applyFill="1" applyAlignment="1">
      <alignment horizontal="right" vertical="center" indent="1"/>
    </xf>
    <xf numFmtId="5" fontId="12" fillId="0" borderId="0" xfId="4" applyNumberFormat="1" applyFont="1" applyFill="1" applyAlignment="1">
      <alignment horizontal="center" vertical="top"/>
    </xf>
    <xf numFmtId="168" fontId="16" fillId="0" borderId="0" xfId="4" applyNumberFormat="1" applyFont="1" applyFill="1" applyAlignment="1">
      <alignment horizontal="right" vertical="center" indent="1"/>
    </xf>
    <xf numFmtId="166" fontId="12" fillId="0" borderId="0" xfId="1" applyNumberFormat="1" applyFont="1" applyBorder="1" applyAlignment="1">
      <alignment horizontal="center"/>
    </xf>
    <xf numFmtId="166" fontId="12" fillId="0" borderId="0" xfId="1" applyNumberFormat="1" applyFont="1" applyFill="1" applyBorder="1" applyAlignment="1">
      <alignment horizontal="center"/>
    </xf>
    <xf numFmtId="166" fontId="12" fillId="0" borderId="0" xfId="1" applyNumberFormat="1" applyFont="1" applyFill="1" applyBorder="1" applyAlignment="1">
      <alignment horizontal="centerContinuous" vertical="center"/>
    </xf>
    <xf numFmtId="166" fontId="11" fillId="0" borderId="0" xfId="1" applyNumberFormat="1" applyFont="1" applyBorder="1" applyAlignment="1">
      <alignment horizontal="center"/>
    </xf>
    <xf numFmtId="5" fontId="11" fillId="0" borderId="0" xfId="4" applyNumberFormat="1" applyFont="1" applyAlignment="1">
      <alignment horizontal="right"/>
    </xf>
    <xf numFmtId="168" fontId="11" fillId="0" borderId="0" xfId="4" applyNumberFormat="1" applyFont="1" applyAlignment="1">
      <alignment horizontal="right"/>
    </xf>
    <xf numFmtId="166" fontId="11" fillId="0" borderId="0" xfId="1" applyNumberFormat="1" applyFont="1" applyFill="1" applyBorder="1" applyAlignment="1">
      <alignment horizontal="center"/>
    </xf>
    <xf numFmtId="5" fontId="11" fillId="0" borderId="0" xfId="4" applyNumberFormat="1" applyFont="1" applyFill="1" applyAlignment="1">
      <alignment horizontal="right"/>
    </xf>
    <xf numFmtId="168" fontId="11" fillId="0" borderId="0" xfId="4" applyNumberFormat="1" applyFont="1" applyFill="1" applyAlignment="1">
      <alignment horizontal="right"/>
    </xf>
    <xf numFmtId="166" fontId="11" fillId="0" borderId="0" xfId="1" applyNumberFormat="1" applyFont="1" applyFill="1" applyBorder="1" applyAlignment="1">
      <alignment horizontal="centerContinuous" vertical="center"/>
    </xf>
    <xf numFmtId="166" fontId="8" fillId="0" borderId="0" xfId="1" applyNumberFormat="1" applyFont="1" applyBorder="1" applyAlignment="1">
      <alignment horizontal="center"/>
    </xf>
    <xf numFmtId="5" fontId="8" fillId="0" borderId="0" xfId="4" applyNumberFormat="1" applyFont="1" applyAlignment="1">
      <alignment horizontal="center"/>
    </xf>
    <xf numFmtId="168" fontId="8" fillId="0" borderId="0" xfId="4" applyNumberFormat="1" applyFont="1" applyAlignment="1">
      <alignment horizontal="center"/>
    </xf>
    <xf numFmtId="168" fontId="8" fillId="0" borderId="0" xfId="4" applyNumberFormat="1" applyFont="1" applyAlignment="1">
      <alignment horizontal="center" vertical="top"/>
    </xf>
    <xf numFmtId="166" fontId="8" fillId="0" borderId="0" xfId="1" applyNumberFormat="1" applyFont="1" applyFill="1" applyBorder="1" applyAlignment="1">
      <alignment horizontal="center"/>
    </xf>
    <xf numFmtId="5" fontId="8" fillId="0" borderId="0" xfId="4" applyNumberFormat="1" applyFont="1" applyFill="1" applyAlignment="1">
      <alignment horizontal="center"/>
    </xf>
    <xf numFmtId="168" fontId="8" fillId="0" borderId="0" xfId="4" applyNumberFormat="1" applyFont="1" applyFill="1" applyAlignment="1">
      <alignment horizontal="center"/>
    </xf>
    <xf numFmtId="3" fontId="11" fillId="0" borderId="0" xfId="1" applyNumberFormat="1" applyFont="1" applyFill="1" applyAlignment="1">
      <alignment horizontal="right" vertical="center" indent="1"/>
    </xf>
    <xf numFmtId="3" fontId="12" fillId="0" borderId="0" xfId="1" applyNumberFormat="1" applyFont="1" applyFill="1" applyAlignment="1">
      <alignment horizontal="right" vertical="center" indent="1"/>
    </xf>
    <xf numFmtId="3" fontId="13" fillId="0" borderId="0" xfId="1" applyNumberFormat="1" applyFont="1" applyFill="1" applyAlignment="1">
      <alignment horizontal="right" vertical="center" indent="1"/>
    </xf>
    <xf numFmtId="5" fontId="13" fillId="0" borderId="0" xfId="4" applyNumberFormat="1" applyFont="1" applyFill="1" applyAlignment="1">
      <alignment horizontal="right" vertical="center"/>
    </xf>
    <xf numFmtId="3" fontId="11" fillId="0" borderId="0" xfId="1" applyNumberFormat="1" applyFont="1" applyFill="1" applyBorder="1" applyAlignment="1">
      <alignment horizontal="right" vertical="center" indent="1"/>
    </xf>
    <xf numFmtId="168" fontId="12" fillId="0" borderId="1" xfId="4" applyNumberFormat="1" applyFont="1" applyBorder="1" applyAlignment="1">
      <alignment horizontal="right"/>
    </xf>
    <xf numFmtId="168" fontId="12" fillId="0" borderId="1" xfId="4" applyNumberFormat="1" applyFont="1" applyFill="1" applyBorder="1" applyAlignment="1">
      <alignment horizontal="right"/>
    </xf>
    <xf numFmtId="168" fontId="12" fillId="0" borderId="0" xfId="4" applyNumberFormat="1" applyFont="1" applyFill="1" applyBorder="1" applyAlignment="1">
      <alignment horizontal="right" vertical="center" indent="1"/>
    </xf>
    <xf numFmtId="166" fontId="13" fillId="0" borderId="0" xfId="1" applyNumberFormat="1" applyFont="1" applyAlignment="1">
      <alignment horizontal="center"/>
    </xf>
    <xf numFmtId="5" fontId="13" fillId="0" borderId="0" xfId="4" applyNumberFormat="1" applyFont="1" applyAlignment="1">
      <alignment horizontal="right"/>
    </xf>
    <xf numFmtId="168" fontId="13" fillId="0" borderId="0" xfId="4" applyNumberFormat="1" applyFont="1" applyBorder="1" applyAlignment="1">
      <alignment horizontal="right"/>
    </xf>
    <xf numFmtId="166" fontId="13" fillId="0" borderId="0" xfId="1" applyNumberFormat="1" applyFont="1" applyFill="1" applyAlignment="1">
      <alignment horizontal="center"/>
    </xf>
    <xf numFmtId="5" fontId="13" fillId="0" borderId="0" xfId="4" applyNumberFormat="1" applyFont="1" applyFill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 vertical="center" indent="1"/>
    </xf>
    <xf numFmtId="5" fontId="13" fillId="0" borderId="0" xfId="4" applyNumberFormat="1" applyFont="1" applyFill="1" applyAlignment="1">
      <alignment horizontal="center" vertical="top"/>
    </xf>
    <xf numFmtId="5" fontId="11" fillId="0" borderId="2" xfId="4" applyNumberFormat="1" applyFont="1" applyBorder="1" applyAlignment="1">
      <alignment horizontal="right" vertical="top"/>
    </xf>
    <xf numFmtId="5" fontId="11" fillId="0" borderId="2" xfId="4" applyNumberFormat="1" applyFont="1" applyFill="1" applyBorder="1" applyAlignment="1">
      <alignment horizontal="right" vertical="top"/>
    </xf>
    <xf numFmtId="3" fontId="11" fillId="0" borderId="2" xfId="1" applyNumberFormat="1" applyFont="1" applyFill="1" applyBorder="1" applyAlignment="1">
      <alignment horizontal="right" vertical="center" indent="1"/>
    </xf>
    <xf numFmtId="5" fontId="11" fillId="0" borderId="2" xfId="4" applyNumberFormat="1" applyFont="1" applyFill="1" applyBorder="1" applyAlignment="1">
      <alignment horizontal="right" vertical="center"/>
    </xf>
    <xf numFmtId="168" fontId="11" fillId="0" borderId="2" xfId="4" applyNumberFormat="1" applyFont="1" applyFill="1" applyBorder="1" applyAlignment="1">
      <alignment horizontal="right" vertical="center" indent="1"/>
    </xf>
    <xf numFmtId="5" fontId="11" fillId="0" borderId="2" xfId="4" applyNumberFormat="1" applyFont="1" applyFill="1" applyBorder="1" applyAlignment="1">
      <alignment horizontal="center" vertical="top"/>
    </xf>
    <xf numFmtId="166" fontId="11" fillId="0" borderId="0" xfId="1" applyNumberFormat="1" applyFont="1" applyFill="1" applyBorder="1" applyAlignment="1">
      <alignment horizontal="right" vertical="center"/>
    </xf>
    <xf numFmtId="3" fontId="13" fillId="0" borderId="0" xfId="1" applyNumberFormat="1" applyFont="1" applyFill="1" applyAlignment="1">
      <alignment horizontal="right" vertical="center"/>
    </xf>
    <xf numFmtId="3" fontId="12" fillId="0" borderId="0" xfId="1" applyNumberFormat="1" applyFont="1" applyFill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2" fillId="0" borderId="0" xfId="3" applyNumberFormat="1" applyFont="1" applyFill="1" applyAlignment="1">
      <alignment horizontal="right" vertical="center"/>
    </xf>
    <xf numFmtId="5" fontId="12" fillId="0" borderId="1" xfId="4" applyNumberFormat="1" applyFont="1" applyFill="1" applyBorder="1" applyAlignment="1">
      <alignment horizontal="right" vertical="center"/>
    </xf>
    <xf numFmtId="5" fontId="20" fillId="0" borderId="0" xfId="4" applyNumberFormat="1" applyFont="1" applyFill="1" applyAlignment="1">
      <alignment horizontal="right" vertical="center"/>
    </xf>
    <xf numFmtId="0" fontId="1" fillId="0" borderId="0" xfId="0" applyFont="1"/>
    <xf numFmtId="170" fontId="0" fillId="0" borderId="0" xfId="4" applyNumberFormat="1" applyFont="1"/>
    <xf numFmtId="0" fontId="4" fillId="2" borderId="0" xfId="7" applyFont="1" applyFill="1" applyAlignment="1">
      <alignment horizontal="left"/>
    </xf>
    <xf numFmtId="165" fontId="4" fillId="2" borderId="0" xfId="7" applyNumberFormat="1" applyFont="1" applyFill="1" applyAlignment="1">
      <alignment horizontal="left"/>
    </xf>
    <xf numFmtId="0" fontId="0" fillId="2" borderId="0" xfId="0" applyFill="1"/>
    <xf numFmtId="17" fontId="6" fillId="2" borderId="0" xfId="7" applyNumberFormat="1" applyFont="1" applyFill="1" applyAlignment="1">
      <alignment horizontal="left"/>
    </xf>
    <xf numFmtId="0" fontId="7" fillId="2" borderId="0" xfId="7" applyFont="1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166" fontId="23" fillId="2" borderId="2" xfId="1" applyNumberFormat="1" applyFont="1" applyFill="1" applyBorder="1" applyAlignment="1">
      <alignment horizontal="right" vertical="center"/>
    </xf>
    <xf numFmtId="5" fontId="24" fillId="2" borderId="0" xfId="4" applyNumberFormat="1" applyFont="1" applyFill="1" applyAlignment="1">
      <alignment horizontal="right" vertical="center"/>
    </xf>
    <xf numFmtId="5" fontId="23" fillId="2" borderId="0" xfId="4" applyNumberFormat="1" applyFont="1" applyFill="1" applyAlignment="1">
      <alignment horizontal="center" vertical="top"/>
    </xf>
    <xf numFmtId="166" fontId="15" fillId="2" borderId="0" xfId="1" applyNumberFormat="1" applyFont="1" applyFill="1" applyAlignment="1">
      <alignment horizontal="right" vertical="center"/>
    </xf>
    <xf numFmtId="5" fontId="15" fillId="2" borderId="0" xfId="4" applyNumberFormat="1" applyFont="1" applyFill="1" applyAlignment="1">
      <alignment horizontal="right" vertical="center"/>
    </xf>
    <xf numFmtId="5" fontId="15" fillId="2" borderId="0" xfId="4" applyNumberFormat="1" applyFont="1" applyFill="1" applyAlignment="1">
      <alignment horizontal="center" vertical="top"/>
    </xf>
    <xf numFmtId="166" fontId="15" fillId="2" borderId="0" xfId="1" applyNumberFormat="1" applyFont="1" applyFill="1" applyBorder="1" applyAlignment="1">
      <alignment horizontal="right" vertical="center"/>
    </xf>
    <xf numFmtId="166" fontId="23" fillId="2" borderId="0" xfId="1" applyNumberFormat="1" applyFont="1" applyFill="1" applyBorder="1" applyAlignment="1">
      <alignment horizontal="right" vertical="center"/>
    </xf>
    <xf numFmtId="166" fontId="15" fillId="2" borderId="0" xfId="3" applyNumberFormat="1" applyFont="1" applyFill="1" applyAlignment="1">
      <alignment horizontal="right" vertical="center"/>
    </xf>
    <xf numFmtId="5" fontId="15" fillId="2" borderId="0" xfId="6" applyNumberFormat="1" applyFont="1" applyFill="1" applyAlignment="1">
      <alignment horizontal="right" vertical="center"/>
    </xf>
    <xf numFmtId="3" fontId="15" fillId="2" borderId="0" xfId="1" applyNumberFormat="1" applyFont="1" applyFill="1" applyAlignment="1">
      <alignment horizontal="right" vertical="center"/>
    </xf>
    <xf numFmtId="5" fontId="15" fillId="2" borderId="0" xfId="4" applyNumberFormat="1" applyFont="1" applyFill="1" applyAlignment="1">
      <alignment horizontal="right"/>
    </xf>
    <xf numFmtId="5" fontId="15" fillId="2" borderId="1" xfId="4" applyNumberFormat="1" applyFont="1" applyFill="1" applyBorder="1" applyAlignment="1">
      <alignment horizontal="right" vertical="center"/>
    </xf>
    <xf numFmtId="3" fontId="23" fillId="2" borderId="2" xfId="1" applyNumberFormat="1" applyFont="1" applyFill="1" applyBorder="1" applyAlignment="1">
      <alignment horizontal="right" vertical="center"/>
    </xf>
    <xf numFmtId="5" fontId="23" fillId="2" borderId="2" xfId="4" applyNumberFormat="1" applyFont="1" applyFill="1" applyBorder="1" applyAlignment="1">
      <alignment horizontal="center" vertical="top"/>
    </xf>
    <xf numFmtId="0" fontId="25" fillId="2" borderId="0" xfId="0" applyFont="1" applyFill="1"/>
    <xf numFmtId="49" fontId="9" fillId="0" borderId="0" xfId="7" applyNumberFormat="1" applyFont="1" applyAlignment="1">
      <alignment horizontal="center" vertical="center"/>
    </xf>
    <xf numFmtId="49" fontId="8" fillId="0" borderId="0" xfId="7" applyNumberFormat="1" applyFont="1" applyAlignment="1">
      <alignment horizontal="center"/>
    </xf>
    <xf numFmtId="49" fontId="8" fillId="0" borderId="0" xfId="7" applyNumberFormat="1" applyFont="1" applyAlignment="1">
      <alignment horizontal="center" vertical="center"/>
    </xf>
    <xf numFmtId="17" fontId="6" fillId="2" borderId="0" xfId="7" applyNumberFormat="1" applyFont="1" applyFill="1" applyAlignment="1">
      <alignment horizontal="left" vertical="center"/>
    </xf>
    <xf numFmtId="165" fontId="2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27" fillId="2" borderId="0" xfId="0" applyNumberFormat="1" applyFont="1" applyFill="1" applyAlignment="1">
      <alignment horizontal="center"/>
    </xf>
    <xf numFmtId="165" fontId="27" fillId="2" borderId="0" xfId="0" applyNumberFormat="1" applyFont="1" applyFill="1" applyAlignment="1">
      <alignment horizontal="left"/>
    </xf>
    <xf numFmtId="0" fontId="28" fillId="2" borderId="0" xfId="0" applyFont="1" applyFill="1"/>
    <xf numFmtId="49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167" fontId="27" fillId="2" borderId="0" xfId="0" applyNumberFormat="1" applyFont="1" applyFill="1" applyAlignment="1">
      <alignment horizontal="center" vertical="center"/>
    </xf>
    <xf numFmtId="167" fontId="27" fillId="2" borderId="0" xfId="0" applyNumberFormat="1" applyFont="1" applyFill="1" applyAlignment="1">
      <alignment vertical="center"/>
    </xf>
    <xf numFmtId="49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49" fontId="27" fillId="2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right" vertical="center"/>
    </xf>
    <xf numFmtId="167" fontId="27" fillId="2" borderId="1" xfId="0" applyNumberFormat="1" applyFont="1" applyFill="1" applyBorder="1" applyAlignment="1">
      <alignment horizontal="center" vertical="center"/>
    </xf>
    <xf numFmtId="167" fontId="27" fillId="2" borderId="1" xfId="0" applyNumberFormat="1" applyFont="1" applyFill="1" applyBorder="1" applyAlignment="1">
      <alignment vertical="center"/>
    </xf>
    <xf numFmtId="164" fontId="29" fillId="2" borderId="0" xfId="0" applyNumberFormat="1" applyFont="1" applyFill="1" applyAlignment="1">
      <alignment horizontal="center"/>
    </xf>
    <xf numFmtId="165" fontId="29" fillId="2" borderId="0" xfId="0" applyNumberFormat="1" applyFont="1" applyFill="1" applyAlignment="1">
      <alignment horizontal="left"/>
    </xf>
    <xf numFmtId="168" fontId="29" fillId="2" borderId="0" xfId="0" applyNumberFormat="1" applyFont="1" applyFill="1" applyAlignment="1">
      <alignment horizontal="right" vertical="center"/>
    </xf>
    <xf numFmtId="5" fontId="29" fillId="2" borderId="0" xfId="4" applyNumberFormat="1" applyFont="1" applyFill="1" applyAlignment="1">
      <alignment horizontal="right" vertical="center"/>
    </xf>
    <xf numFmtId="49" fontId="29" fillId="2" borderId="2" xfId="0" applyNumberFormat="1" applyFont="1" applyFill="1" applyBorder="1" applyAlignment="1">
      <alignment vertical="center"/>
    </xf>
    <xf numFmtId="3" fontId="29" fillId="2" borderId="2" xfId="1" applyNumberFormat="1" applyFont="1" applyFill="1" applyBorder="1" applyAlignment="1">
      <alignment horizontal="right" vertical="center"/>
    </xf>
    <xf numFmtId="166" fontId="29" fillId="2" borderId="2" xfId="1" applyNumberFormat="1" applyFont="1" applyFill="1" applyBorder="1" applyAlignment="1">
      <alignment horizontal="right" vertical="center"/>
    </xf>
    <xf numFmtId="49" fontId="27" fillId="2" borderId="1" xfId="0" applyNumberFormat="1" applyFont="1" applyFill="1" applyBorder="1" applyAlignment="1">
      <alignment horizontal="left" vertical="center"/>
    </xf>
    <xf numFmtId="0" fontId="30" fillId="2" borderId="0" xfId="0" applyFont="1" applyFill="1" applyAlignment="1">
      <alignment vertical="center"/>
    </xf>
    <xf numFmtId="166" fontId="30" fillId="2" borderId="0" xfId="1" applyNumberFormat="1" applyFont="1" applyFill="1" applyAlignment="1">
      <alignment horizontal="right" vertical="center"/>
    </xf>
    <xf numFmtId="5" fontId="30" fillId="2" borderId="0" xfId="4" applyNumberFormat="1" applyFont="1" applyFill="1" applyAlignment="1">
      <alignment horizontal="right" vertical="center"/>
    </xf>
    <xf numFmtId="5" fontId="30" fillId="2" borderId="0" xfId="4" applyNumberFormat="1" applyFont="1" applyFill="1" applyAlignment="1">
      <alignment horizontal="center" vertical="top"/>
    </xf>
    <xf numFmtId="166" fontId="30" fillId="2" borderId="0" xfId="1" applyNumberFormat="1" applyFont="1" applyFill="1" applyBorder="1" applyAlignment="1">
      <alignment horizontal="right" vertical="center"/>
    </xf>
    <xf numFmtId="166" fontId="30" fillId="2" borderId="0" xfId="3" applyNumberFormat="1" applyFont="1" applyFill="1" applyAlignment="1">
      <alignment horizontal="right" vertical="center"/>
    </xf>
    <xf numFmtId="5" fontId="30" fillId="2" borderId="0" xfId="6" applyNumberFormat="1" applyFont="1" applyFill="1" applyAlignment="1">
      <alignment horizontal="right" vertical="center"/>
    </xf>
    <xf numFmtId="3" fontId="30" fillId="2" borderId="0" xfId="1" applyNumberFormat="1" applyFont="1" applyFill="1" applyAlignment="1">
      <alignment horizontal="right" vertical="center"/>
    </xf>
    <xf numFmtId="5" fontId="30" fillId="2" borderId="0" xfId="4" applyNumberFormat="1" applyFont="1" applyFill="1" applyAlignment="1">
      <alignment horizontal="right"/>
    </xf>
    <xf numFmtId="5" fontId="30" fillId="2" borderId="1" xfId="4" applyNumberFormat="1" applyFont="1" applyFill="1" applyBorder="1" applyAlignment="1">
      <alignment horizontal="right" vertical="center"/>
    </xf>
    <xf numFmtId="3" fontId="30" fillId="2" borderId="1" xfId="1" applyNumberFormat="1" applyFont="1" applyFill="1" applyBorder="1" applyAlignment="1">
      <alignment horizontal="right" vertical="center"/>
    </xf>
    <xf numFmtId="0" fontId="29" fillId="2" borderId="0" xfId="0" applyFont="1" applyFill="1"/>
    <xf numFmtId="166" fontId="29" fillId="2" borderId="2" xfId="1" applyNumberFormat="1" applyFont="1" applyFill="1" applyBorder="1" applyAlignment="1">
      <alignment horizontal="right"/>
    </xf>
    <xf numFmtId="168" fontId="29" fillId="2" borderId="0" xfId="0" applyNumberFormat="1" applyFont="1" applyFill="1" applyAlignment="1">
      <alignment horizontal="right"/>
    </xf>
    <xf numFmtId="5" fontId="29" fillId="2" borderId="0" xfId="4" applyNumberFormat="1" applyFont="1" applyFill="1" applyAlignment="1">
      <alignment horizontal="right"/>
    </xf>
    <xf numFmtId="168" fontId="29" fillId="2" borderId="2" xfId="1" applyNumberFormat="1" applyFont="1" applyFill="1" applyBorder="1" applyAlignment="1">
      <alignment horizontal="right"/>
    </xf>
    <xf numFmtId="5" fontId="29" fillId="2" borderId="0" xfId="4" applyNumberFormat="1" applyFont="1" applyFill="1" applyAlignment="1">
      <alignment horizontal="center"/>
    </xf>
    <xf numFmtId="0" fontId="26" fillId="2" borderId="0" xfId="0" applyFont="1" applyFill="1"/>
    <xf numFmtId="166" fontId="29" fillId="2" borderId="0" xfId="1" applyNumberFormat="1" applyFont="1" applyFill="1" applyBorder="1" applyAlignment="1">
      <alignment horizontal="right"/>
    </xf>
    <xf numFmtId="168" fontId="29" fillId="2" borderId="0" xfId="1" applyNumberFormat="1" applyFont="1" applyFill="1" applyBorder="1" applyAlignment="1">
      <alignment horizontal="right"/>
    </xf>
    <xf numFmtId="0" fontId="29" fillId="2" borderId="0" xfId="0" applyFont="1" applyFill="1" applyAlignment="1">
      <alignment horizontal="center"/>
    </xf>
    <xf numFmtId="0" fontId="29" fillId="2" borderId="2" xfId="0" applyFont="1" applyFill="1" applyBorder="1" applyAlignment="1">
      <alignment vertical="center"/>
    </xf>
    <xf numFmtId="5" fontId="29" fillId="2" borderId="2" xfId="4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166" fontId="29" fillId="2" borderId="0" xfId="0" applyNumberFormat="1" applyFont="1" applyFill="1" applyAlignment="1">
      <alignment horizontal="centerContinuous"/>
    </xf>
    <xf numFmtId="5" fontId="3" fillId="2" borderId="0" xfId="0" applyNumberFormat="1" applyFont="1" applyFill="1"/>
    <xf numFmtId="0" fontId="1" fillId="2" borderId="0" xfId="0" applyFont="1" applyFill="1"/>
    <xf numFmtId="164" fontId="3" fillId="0" borderId="0" xfId="7" applyNumberFormat="1" applyAlignment="1">
      <alignment horizontal="center"/>
    </xf>
    <xf numFmtId="165" fontId="3" fillId="0" borderId="0" xfId="7" applyNumberFormat="1"/>
    <xf numFmtId="166" fontId="3" fillId="0" borderId="0" xfId="7" applyNumberFormat="1" applyAlignment="1">
      <alignment horizontal="center"/>
    </xf>
    <xf numFmtId="0" fontId="1" fillId="0" borderId="0" xfId="8"/>
    <xf numFmtId="165" fontId="3" fillId="0" borderId="0" xfId="7" applyNumberFormat="1" applyAlignment="1">
      <alignment horizontal="left"/>
    </xf>
    <xf numFmtId="0" fontId="3" fillId="0" borderId="0" xfId="7" applyAlignment="1">
      <alignment horizontal="left"/>
    </xf>
    <xf numFmtId="164" fontId="3" fillId="0" borderId="0" xfId="8" applyNumberFormat="1" applyFont="1" applyAlignment="1">
      <alignment horizontal="center"/>
    </xf>
    <xf numFmtId="165" fontId="3" fillId="0" borderId="0" xfId="8" applyNumberFormat="1" applyFont="1"/>
    <xf numFmtId="166" fontId="3" fillId="0" borderId="0" xfId="8" applyNumberFormat="1" applyFont="1" applyAlignment="1">
      <alignment horizontal="center"/>
    </xf>
    <xf numFmtId="5" fontId="3" fillId="0" borderId="0" xfId="8" applyNumberFormat="1" applyFont="1" applyAlignment="1">
      <alignment horizontal="right"/>
    </xf>
    <xf numFmtId="0" fontId="3" fillId="0" borderId="0" xfId="8" applyFont="1"/>
    <xf numFmtId="167" fontId="3" fillId="0" borderId="0" xfId="8" applyNumberFormat="1" applyFont="1" applyAlignment="1">
      <alignment horizontal="center"/>
    </xf>
    <xf numFmtId="0" fontId="4" fillId="0" borderId="0" xfId="8" applyFont="1" applyAlignment="1">
      <alignment horizontal="left"/>
    </xf>
    <xf numFmtId="165" fontId="4" fillId="0" borderId="0" xfId="8" applyNumberFormat="1" applyFont="1" applyAlignment="1">
      <alignment horizontal="left"/>
    </xf>
    <xf numFmtId="165" fontId="5" fillId="0" borderId="0" xfId="8" applyNumberFormat="1" applyFont="1" applyAlignment="1">
      <alignment horizontal="left"/>
    </xf>
    <xf numFmtId="166" fontId="5" fillId="0" borderId="0" xfId="8" applyNumberFormat="1" applyFont="1" applyAlignment="1">
      <alignment horizontal="center"/>
    </xf>
    <xf numFmtId="5" fontId="5" fillId="0" borderId="0" xfId="8" applyNumberFormat="1" applyFont="1" applyAlignment="1">
      <alignment horizontal="right"/>
    </xf>
    <xf numFmtId="0" fontId="5" fillId="0" borderId="0" xfId="8" applyFont="1" applyAlignment="1">
      <alignment horizontal="left"/>
    </xf>
    <xf numFmtId="167" fontId="5" fillId="0" borderId="0" xfId="8" applyNumberFormat="1" applyFont="1" applyAlignment="1">
      <alignment horizontal="center"/>
    </xf>
    <xf numFmtId="17" fontId="6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165" fontId="3" fillId="0" borderId="0" xfId="8" applyNumberFormat="1" applyFont="1" applyAlignment="1">
      <alignment horizontal="left"/>
    </xf>
    <xf numFmtId="0" fontId="3" fillId="0" borderId="0" xfId="8" applyFont="1" applyAlignment="1">
      <alignment horizontal="left"/>
    </xf>
    <xf numFmtId="164" fontId="8" fillId="0" borderId="0" xfId="8" applyNumberFormat="1" applyFont="1" applyAlignment="1">
      <alignment horizontal="center"/>
    </xf>
    <xf numFmtId="165" fontId="8" fillId="0" borderId="0" xfId="8" applyNumberFormat="1" applyFont="1" applyAlignment="1">
      <alignment horizontal="left"/>
    </xf>
    <xf numFmtId="166" fontId="8" fillId="0" borderId="0" xfId="8" applyNumberFormat="1" applyFont="1" applyAlignment="1">
      <alignment horizontal="centerContinuous"/>
    </xf>
    <xf numFmtId="49" fontId="8" fillId="0" borderId="0" xfId="8" applyNumberFormat="1" applyFont="1" applyAlignment="1">
      <alignment horizontal="center"/>
    </xf>
    <xf numFmtId="166" fontId="8" fillId="0" borderId="0" xfId="8" applyNumberFormat="1" applyFont="1" applyAlignment="1">
      <alignment horizontal="centerContinuous" vertical="center"/>
    </xf>
    <xf numFmtId="0" fontId="10" fillId="0" borderId="0" xfId="8" applyFont="1" applyAlignment="1">
      <alignment horizontal="left"/>
    </xf>
    <xf numFmtId="0" fontId="8" fillId="0" borderId="0" xfId="8" applyFont="1"/>
    <xf numFmtId="49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vertical="center"/>
    </xf>
    <xf numFmtId="167" fontId="8" fillId="0" borderId="0" xfId="8" applyNumberFormat="1" applyFont="1" applyAlignment="1">
      <alignment horizontal="center" vertical="center"/>
    </xf>
    <xf numFmtId="167" fontId="8" fillId="0" borderId="0" xfId="8" applyNumberFormat="1" applyFont="1" applyAlignment="1">
      <alignment vertical="center"/>
    </xf>
    <xf numFmtId="49" fontId="8" fillId="0" borderId="1" xfId="8" applyNumberFormat="1" applyFont="1" applyBorder="1" applyAlignment="1">
      <alignment vertical="center"/>
    </xf>
    <xf numFmtId="49" fontId="8" fillId="0" borderId="1" xfId="8" applyNumberFormat="1" applyFont="1" applyBorder="1" applyAlignment="1">
      <alignment horizontal="center" vertical="center"/>
    </xf>
    <xf numFmtId="49" fontId="8" fillId="0" borderId="1" xfId="8" applyNumberFormat="1" applyFont="1" applyBorder="1" applyAlignment="1">
      <alignment horizontal="right" vertical="center"/>
    </xf>
    <xf numFmtId="167" fontId="8" fillId="0" borderId="1" xfId="8" applyNumberFormat="1" applyFont="1" applyBorder="1" applyAlignment="1">
      <alignment horizontal="center" vertical="center"/>
    </xf>
    <xf numFmtId="167" fontId="8" fillId="0" borderId="1" xfId="8" applyNumberFormat="1" applyFont="1" applyBorder="1" applyAlignment="1">
      <alignment vertical="center"/>
    </xf>
    <xf numFmtId="49" fontId="8" fillId="0" borderId="0" xfId="8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11" fillId="0" borderId="0" xfId="8" applyFont="1" applyAlignment="1">
      <alignment vertical="top"/>
    </xf>
    <xf numFmtId="0" fontId="12" fillId="0" borderId="0" xfId="8" applyFont="1" applyAlignment="1">
      <alignment vertical="center"/>
    </xf>
    <xf numFmtId="0" fontId="14" fillId="0" borderId="0" xfId="8" applyFont="1"/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 applyAlignment="1">
      <alignment vertical="center"/>
    </xf>
    <xf numFmtId="0" fontId="11" fillId="0" borderId="0" xfId="8" applyFont="1"/>
    <xf numFmtId="0" fontId="14" fillId="0" borderId="0" xfId="8" applyFont="1" applyAlignment="1">
      <alignment vertical="top"/>
    </xf>
    <xf numFmtId="49" fontId="11" fillId="0" borderId="2" xfId="8" applyNumberFormat="1" applyFont="1" applyBorder="1" applyAlignment="1">
      <alignment vertical="center"/>
    </xf>
    <xf numFmtId="0" fontId="11" fillId="0" borderId="2" xfId="8" applyFont="1" applyBorder="1" applyAlignment="1">
      <alignment vertical="top"/>
    </xf>
    <xf numFmtId="0" fontId="6" fillId="0" borderId="0" xfId="8" applyFont="1"/>
    <xf numFmtId="164" fontId="6" fillId="0" borderId="0" xfId="8" applyNumberFormat="1" applyFont="1" applyAlignment="1">
      <alignment horizontal="center"/>
    </xf>
    <xf numFmtId="5" fontId="15" fillId="0" borderId="0" xfId="8" applyNumberFormat="1" applyFont="1"/>
    <xf numFmtId="166" fontId="18" fillId="0" borderId="0" xfId="8" applyNumberFormat="1" applyFont="1"/>
    <xf numFmtId="169" fontId="17" fillId="0" borderId="0" xfId="8" applyNumberFormat="1" applyFont="1"/>
    <xf numFmtId="169" fontId="18" fillId="0" borderId="0" xfId="8" applyNumberFormat="1" applyFont="1"/>
    <xf numFmtId="166" fontId="11" fillId="0" borderId="2" xfId="9" applyNumberFormat="1" applyFont="1" applyFill="1" applyBorder="1" applyAlignment="1">
      <alignment horizontal="right" vertical="center"/>
    </xf>
    <xf numFmtId="168" fontId="18" fillId="0" borderId="0" xfId="8" applyNumberFormat="1" applyFont="1" applyAlignment="1">
      <alignment horizontal="right" vertical="center"/>
    </xf>
    <xf numFmtId="5" fontId="11" fillId="0" borderId="0" xfId="10" applyNumberFormat="1" applyFont="1" applyFill="1" applyAlignment="1">
      <alignment horizontal="center" vertical="top"/>
    </xf>
    <xf numFmtId="3" fontId="18" fillId="0" borderId="0" xfId="8" applyNumberFormat="1" applyFont="1" applyAlignment="1">
      <alignment horizontal="right" vertical="center"/>
    </xf>
    <xf numFmtId="41" fontId="18" fillId="0" borderId="0" xfId="8" applyNumberFormat="1" applyFont="1" applyAlignment="1">
      <alignment horizontal="right" vertical="center"/>
    </xf>
    <xf numFmtId="166" fontId="12" fillId="0" borderId="0" xfId="9" applyNumberFormat="1" applyFont="1" applyFill="1" applyAlignment="1">
      <alignment horizontal="right" vertical="center"/>
    </xf>
    <xf numFmtId="5" fontId="12" fillId="0" borderId="0" xfId="10" applyNumberFormat="1" applyFont="1" applyFill="1" applyAlignment="1">
      <alignment horizontal="right" vertical="center"/>
    </xf>
    <xf numFmtId="168" fontId="17" fillId="0" borderId="0" xfId="8" applyNumberFormat="1" applyFont="1" applyAlignment="1">
      <alignment horizontal="right" vertical="center"/>
    </xf>
    <xf numFmtId="5" fontId="12" fillId="0" borderId="0" xfId="10" applyNumberFormat="1" applyFont="1" applyFill="1" applyAlignment="1">
      <alignment horizontal="center" vertical="top"/>
    </xf>
    <xf numFmtId="3" fontId="17" fillId="0" borderId="0" xfId="8" applyNumberFormat="1" applyFont="1" applyAlignment="1">
      <alignment horizontal="right" vertical="center"/>
    </xf>
    <xf numFmtId="41" fontId="17" fillId="0" borderId="0" xfId="8" applyNumberFormat="1" applyFont="1" applyAlignment="1">
      <alignment horizontal="right" vertical="center"/>
    </xf>
    <xf numFmtId="166" fontId="12" fillId="0" borderId="0" xfId="9" applyNumberFormat="1" applyFont="1" applyFill="1" applyBorder="1" applyAlignment="1">
      <alignment horizontal="right" vertical="center"/>
    </xf>
    <xf numFmtId="166" fontId="11" fillId="0" borderId="0" xfId="9" applyNumberFormat="1" applyFont="1" applyFill="1" applyBorder="1" applyAlignment="1">
      <alignment horizontal="right" vertical="center"/>
    </xf>
    <xf numFmtId="5" fontId="11" fillId="0" borderId="0" xfId="10" applyNumberFormat="1" applyFont="1" applyFill="1" applyAlignment="1">
      <alignment horizontal="right" vertical="center"/>
    </xf>
    <xf numFmtId="3" fontId="11" fillId="0" borderId="0" xfId="9" applyNumberFormat="1" applyFont="1" applyFill="1" applyAlignment="1">
      <alignment horizontal="right" vertical="center"/>
    </xf>
    <xf numFmtId="3" fontId="13" fillId="0" borderId="0" xfId="9" applyNumberFormat="1" applyFont="1" applyFill="1" applyAlignment="1">
      <alignment horizontal="right" vertical="center"/>
    </xf>
    <xf numFmtId="5" fontId="13" fillId="0" borderId="0" xfId="10" applyNumberFormat="1" applyFont="1" applyFill="1" applyAlignment="1">
      <alignment horizontal="right" vertical="center"/>
    </xf>
    <xf numFmtId="3" fontId="12" fillId="0" borderId="0" xfId="9" applyNumberFormat="1" applyFont="1" applyFill="1" applyAlignment="1">
      <alignment horizontal="right" vertical="center"/>
    </xf>
    <xf numFmtId="168" fontId="12" fillId="0" borderId="0" xfId="10" applyNumberFormat="1" applyFont="1" applyAlignment="1">
      <alignment horizontal="right" vertical="center"/>
    </xf>
    <xf numFmtId="5" fontId="12" fillId="0" borderId="0" xfId="10" applyNumberFormat="1" applyFont="1" applyAlignment="1">
      <alignment horizontal="right"/>
    </xf>
    <xf numFmtId="3" fontId="12" fillId="0" borderId="0" xfId="9" applyNumberFormat="1" applyFont="1" applyFill="1" applyAlignment="1">
      <alignment vertical="center"/>
    </xf>
    <xf numFmtId="168" fontId="12" fillId="0" borderId="1" xfId="10" applyNumberFormat="1" applyFont="1" applyBorder="1" applyAlignment="1">
      <alignment horizontal="right"/>
    </xf>
    <xf numFmtId="3" fontId="11" fillId="0" borderId="2" xfId="9" applyNumberFormat="1" applyFont="1" applyFill="1" applyBorder="1" applyAlignment="1">
      <alignment horizontal="right" vertical="center" indent="1"/>
    </xf>
    <xf numFmtId="168" fontId="18" fillId="0" borderId="2" xfId="8" applyNumberFormat="1" applyFont="1" applyBorder="1" applyAlignment="1">
      <alignment horizontal="right" vertical="center"/>
    </xf>
    <xf numFmtId="5" fontId="11" fillId="0" borderId="2" xfId="10" applyNumberFormat="1" applyFont="1" applyFill="1" applyBorder="1" applyAlignment="1">
      <alignment horizontal="center" vertical="top"/>
    </xf>
    <xf numFmtId="3" fontId="11" fillId="0" borderId="2" xfId="9" applyNumberFormat="1" applyFont="1" applyFill="1" applyBorder="1" applyAlignment="1">
      <alignment horizontal="right" vertical="center"/>
    </xf>
    <xf numFmtId="0" fontId="12" fillId="0" borderId="0" xfId="8" applyFont="1"/>
    <xf numFmtId="0" fontId="1" fillId="2" borderId="0" xfId="8" applyFill="1"/>
    <xf numFmtId="165" fontId="21" fillId="2" borderId="0" xfId="8" applyNumberFormat="1" applyFont="1" applyFill="1" applyAlignment="1">
      <alignment horizontal="left"/>
    </xf>
    <xf numFmtId="164" fontId="22" fillId="2" borderId="0" xfId="8" applyNumberFormat="1" applyFont="1" applyFill="1" applyAlignment="1">
      <alignment horizontal="center"/>
    </xf>
    <xf numFmtId="165" fontId="22" fillId="2" borderId="0" xfId="8" applyNumberFormat="1" applyFont="1" applyFill="1" applyAlignment="1">
      <alignment horizontal="left"/>
    </xf>
    <xf numFmtId="166" fontId="22" fillId="2" borderId="0" xfId="8" applyNumberFormat="1" applyFont="1" applyFill="1" applyAlignment="1">
      <alignment horizontal="centerContinuous" vertical="center"/>
    </xf>
    <xf numFmtId="49" fontId="22" fillId="2" borderId="0" xfId="8" applyNumberFormat="1" applyFont="1" applyFill="1" applyAlignment="1">
      <alignment horizontal="center" vertical="center"/>
    </xf>
    <xf numFmtId="0" fontId="22" fillId="2" borderId="0" xfId="8" applyFont="1" applyFill="1" applyAlignment="1">
      <alignment vertical="center"/>
    </xf>
    <xf numFmtId="167" fontId="22" fillId="2" borderId="0" xfId="8" applyNumberFormat="1" applyFont="1" applyFill="1" applyAlignment="1">
      <alignment horizontal="center" vertical="center"/>
    </xf>
    <xf numFmtId="167" fontId="22" fillId="2" borderId="0" xfId="8" applyNumberFormat="1" applyFont="1" applyFill="1" applyAlignment="1">
      <alignment vertical="center"/>
    </xf>
    <xf numFmtId="49" fontId="22" fillId="2" borderId="1" xfId="8" applyNumberFormat="1" applyFont="1" applyFill="1" applyBorder="1" applyAlignment="1">
      <alignment vertical="center"/>
    </xf>
    <xf numFmtId="0" fontId="23" fillId="2" borderId="1" xfId="8" applyFont="1" applyFill="1" applyBorder="1" applyAlignment="1">
      <alignment vertical="center"/>
    </xf>
    <xf numFmtId="49" fontId="22" fillId="2" borderId="1" xfId="8" applyNumberFormat="1" applyFont="1" applyFill="1" applyBorder="1" applyAlignment="1">
      <alignment horizontal="center" vertical="center"/>
    </xf>
    <xf numFmtId="49" fontId="22" fillId="2" borderId="1" xfId="8" applyNumberFormat="1" applyFont="1" applyFill="1" applyBorder="1" applyAlignment="1">
      <alignment horizontal="right" vertical="center"/>
    </xf>
    <xf numFmtId="167" fontId="22" fillId="2" borderId="1" xfId="8" applyNumberFormat="1" applyFont="1" applyFill="1" applyBorder="1" applyAlignment="1">
      <alignment horizontal="center" vertical="center"/>
    </xf>
    <xf numFmtId="167" fontId="22" fillId="2" borderId="1" xfId="8" applyNumberFormat="1" applyFont="1" applyFill="1" applyBorder="1" applyAlignment="1">
      <alignment vertical="center"/>
    </xf>
    <xf numFmtId="0" fontId="23" fillId="2" borderId="0" xfId="8" applyFont="1" applyFill="1" applyAlignment="1">
      <alignment vertical="center"/>
    </xf>
    <xf numFmtId="168" fontId="22" fillId="2" borderId="0" xfId="8" applyNumberFormat="1" applyFont="1" applyFill="1" applyAlignment="1">
      <alignment horizontal="right" vertical="center"/>
    </xf>
    <xf numFmtId="0" fontId="15" fillId="2" borderId="0" xfId="8" applyFont="1" applyFill="1" applyAlignment="1">
      <alignment vertical="center"/>
    </xf>
    <xf numFmtId="0" fontId="22" fillId="2" borderId="0" xfId="8" applyFont="1" applyFill="1" applyAlignment="1">
      <alignment horizontal="center" vertical="center"/>
    </xf>
    <xf numFmtId="49" fontId="23" fillId="2" borderId="2" xfId="8" applyNumberFormat="1" applyFont="1" applyFill="1" applyBorder="1" applyAlignment="1">
      <alignment vertical="center"/>
    </xf>
    <xf numFmtId="0" fontId="23" fillId="2" borderId="2" xfId="8" applyFont="1" applyFill="1" applyBorder="1" applyAlignment="1">
      <alignment vertical="top"/>
    </xf>
    <xf numFmtId="0" fontId="6" fillId="2" borderId="0" xfId="8" applyFont="1" applyFill="1"/>
    <xf numFmtId="164" fontId="6" fillId="2" borderId="0" xfId="8" applyNumberFormat="1" applyFont="1" applyFill="1" applyAlignment="1">
      <alignment horizontal="center"/>
    </xf>
    <xf numFmtId="5" fontId="15" fillId="2" borderId="0" xfId="8" applyNumberFormat="1" applyFont="1" applyFill="1"/>
    <xf numFmtId="166" fontId="29" fillId="0" borderId="2" xfId="1" applyNumberFormat="1" applyFont="1" applyFill="1" applyBorder="1" applyAlignment="1">
      <alignment horizontal="right"/>
    </xf>
    <xf numFmtId="168" fontId="29" fillId="0" borderId="2" xfId="1" applyNumberFormat="1" applyFont="1" applyFill="1" applyBorder="1" applyAlignment="1">
      <alignment horizontal="right"/>
    </xf>
    <xf numFmtId="5" fontId="29" fillId="0" borderId="0" xfId="4" applyNumberFormat="1" applyFont="1" applyFill="1" applyAlignment="1">
      <alignment horizontal="right"/>
    </xf>
    <xf numFmtId="166" fontId="30" fillId="0" borderId="0" xfId="1" applyNumberFormat="1" applyFont="1" applyFill="1" applyAlignment="1">
      <alignment horizontal="right" vertical="center"/>
    </xf>
    <xf numFmtId="5" fontId="30" fillId="0" borderId="0" xfId="4" applyNumberFormat="1" applyFont="1" applyFill="1" applyAlignment="1">
      <alignment horizontal="right" vertical="center"/>
    </xf>
    <xf numFmtId="166" fontId="30" fillId="0" borderId="0" xfId="1" applyNumberFormat="1" applyFont="1" applyFill="1" applyBorder="1" applyAlignment="1">
      <alignment horizontal="right" vertical="center"/>
    </xf>
    <xf numFmtId="166" fontId="29" fillId="0" borderId="0" xfId="1" applyNumberFormat="1" applyFont="1" applyFill="1" applyBorder="1" applyAlignment="1">
      <alignment horizontal="right"/>
    </xf>
    <xf numFmtId="168" fontId="29" fillId="0" borderId="0" xfId="1" applyNumberFormat="1" applyFont="1" applyFill="1" applyBorder="1" applyAlignment="1">
      <alignment horizontal="right"/>
    </xf>
    <xf numFmtId="166" fontId="30" fillId="0" borderId="0" xfId="3" applyNumberFormat="1" applyFont="1" applyFill="1" applyAlignment="1">
      <alignment horizontal="right" vertical="center"/>
    </xf>
    <xf numFmtId="5" fontId="30" fillId="0" borderId="0" xfId="6" applyNumberFormat="1" applyFont="1" applyFill="1" applyAlignment="1">
      <alignment horizontal="right" vertical="center"/>
    </xf>
    <xf numFmtId="3" fontId="30" fillId="0" borderId="0" xfId="1" applyNumberFormat="1" applyFont="1" applyFill="1" applyAlignment="1">
      <alignment horizontal="right" vertical="center"/>
    </xf>
    <xf numFmtId="3" fontId="30" fillId="0" borderId="1" xfId="1" applyNumberFormat="1" applyFont="1" applyFill="1" applyBorder="1" applyAlignment="1">
      <alignment horizontal="right" vertical="center"/>
    </xf>
    <xf numFmtId="5" fontId="30" fillId="0" borderId="1" xfId="4" applyNumberFormat="1" applyFont="1" applyFill="1" applyBorder="1" applyAlignment="1">
      <alignment horizontal="right" vertical="center"/>
    </xf>
    <xf numFmtId="166" fontId="29" fillId="0" borderId="2" xfId="1" applyNumberFormat="1" applyFont="1" applyFill="1" applyBorder="1" applyAlignment="1">
      <alignment horizontal="right" vertical="center"/>
    </xf>
    <xf numFmtId="168" fontId="29" fillId="0" borderId="0" xfId="0" applyNumberFormat="1" applyFont="1" applyAlignment="1">
      <alignment horizontal="right" vertical="center"/>
    </xf>
    <xf numFmtId="5" fontId="29" fillId="0" borderId="0" xfId="4" applyNumberFormat="1" applyFont="1" applyFill="1" applyAlignment="1">
      <alignment horizontal="right" vertical="center"/>
    </xf>
    <xf numFmtId="49" fontId="29" fillId="2" borderId="0" xfId="0" applyNumberFormat="1" applyFont="1" applyFill="1" applyAlignment="1">
      <alignment horizontal="center"/>
    </xf>
    <xf numFmtId="49" fontId="8" fillId="0" borderId="0" xfId="7" applyNumberFormat="1" applyFont="1" applyAlignment="1">
      <alignment horizontal="center"/>
    </xf>
    <xf numFmtId="49" fontId="8" fillId="0" borderId="0" xfId="7" applyNumberFormat="1" applyFont="1" applyAlignment="1">
      <alignment horizontal="center" vertical="center"/>
    </xf>
    <xf numFmtId="49" fontId="9" fillId="0" borderId="0" xfId="7" applyNumberFormat="1" applyFont="1" applyAlignment="1">
      <alignment horizontal="center" vertical="center"/>
    </xf>
    <xf numFmtId="167" fontId="8" fillId="0" borderId="0" xfId="8" applyNumberFormat="1" applyFont="1" applyAlignment="1">
      <alignment horizontal="center"/>
    </xf>
    <xf numFmtId="167" fontId="8" fillId="0" borderId="1" xfId="8" applyNumberFormat="1" applyFont="1" applyBorder="1" applyAlignment="1">
      <alignment horizontal="center" vertical="center"/>
    </xf>
    <xf numFmtId="49" fontId="8" fillId="0" borderId="0" xfId="8" applyNumberFormat="1" applyFont="1" applyAlignment="1">
      <alignment horizontal="center"/>
    </xf>
    <xf numFmtId="49" fontId="8" fillId="0" borderId="0" xfId="8" applyNumberFormat="1" applyFont="1" applyAlignment="1">
      <alignment horizontal="center" vertical="center"/>
    </xf>
    <xf numFmtId="49" fontId="22" fillId="2" borderId="0" xfId="8" applyNumberFormat="1" applyFont="1" applyFill="1" applyAlignment="1">
      <alignment horizontal="center" vertical="center"/>
    </xf>
  </cellXfs>
  <cellStyles count="11">
    <cellStyle name="Comma" xfId="1" builtinId="3"/>
    <cellStyle name="Comma 2" xfId="2" xr:uid="{00000000-0005-0000-0000-000001000000}"/>
    <cellStyle name="Comma 2 2" xfId="9" xr:uid="{00000000-0005-0000-0000-000002000000}"/>
    <cellStyle name="Comma_Sheet1" xfId="3" xr:uid="{00000000-0005-0000-0000-000003000000}"/>
    <cellStyle name="Currency" xfId="4" builtinId="4"/>
    <cellStyle name="Currency 2" xfId="5" xr:uid="{00000000-0005-0000-0000-000005000000}"/>
    <cellStyle name="Currency 2 2" xfId="10" xr:uid="{00000000-0005-0000-0000-000006000000}"/>
    <cellStyle name="Currency_Sheet1" xfId="6" xr:uid="{00000000-0005-0000-0000-000007000000}"/>
    <cellStyle name="Normal" xfId="0" builtinId="0"/>
    <cellStyle name="Normal 2" xfId="8" xr:uid="{00000000-0005-0000-0000-000009000000}"/>
    <cellStyle name="Normal_Sheet1" xfId="7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erkeley" pitchFamily="18" charset="0"/>
              </a:defRPr>
            </a:pPr>
            <a:r>
              <a:rPr lang="en-US" sz="1400">
                <a:latin typeface="Berkeley" pitchFamily="18" charset="0"/>
              </a:rPr>
              <a:t>Total Financial Aid Dollars Awarded to ISU Students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[1]graph!$A$2</c:f>
              <c:strCache>
                <c:ptCount val="1"/>
                <c:pt idx="0">
                  <c:v>Total Amount Awarded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latin typeface="Univers 55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[1]graph!$B$1:$E$1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[1]graph!$B$2:$E$2</c:f>
              <c:numCache>
                <c:formatCode>General</c:formatCode>
                <c:ptCount val="4"/>
                <c:pt idx="0">
                  <c:v>347128984</c:v>
                </c:pt>
                <c:pt idx="1">
                  <c:v>362496018</c:v>
                </c:pt>
                <c:pt idx="2">
                  <c:v>382482149</c:v>
                </c:pt>
                <c:pt idx="3">
                  <c:v>396092553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E-4345-AB15-89EE370E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43888"/>
        <c:axId val="159945064"/>
      </c:barChart>
      <c:catAx>
        <c:axId val="1599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945064"/>
        <c:crosses val="autoZero"/>
        <c:auto val="1"/>
        <c:lblAlgn val="ctr"/>
        <c:lblOffset val="100"/>
        <c:noMultiLvlLbl val="0"/>
      </c:catAx>
      <c:valAx>
        <c:axId val="159945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Univers 55" pitchFamily="34" charset="0"/>
              </a:defRPr>
            </a:pPr>
            <a:endParaRPr lang="en-US"/>
          </a:p>
        </c:txPr>
        <c:crossAx val="159943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latin typeface="Univers LT Std 45 Light" panose="020B0403020202020204" pitchFamily="34" charset="0"/>
              </a:defRPr>
            </a:pPr>
            <a:r>
              <a:rPr lang="en-US" sz="1300">
                <a:latin typeface="Univers LT Std 45 Light" panose="020B0403020202020204" pitchFamily="34" charset="0"/>
              </a:rPr>
              <a:t>Total Financial Aid Dollars Awarded to ISU Students</a:t>
            </a:r>
          </a:p>
        </c:rich>
      </c:tx>
      <c:layout>
        <c:manualLayout>
          <c:xMode val="edge"/>
          <c:yMode val="edge"/>
          <c:x val="0.24212981127531882"/>
          <c:y val="3.61714012267803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86494902502974"/>
          <c:y val="0.13613333333333336"/>
          <c:w val="0.86700940613277366"/>
          <c:h val="0.75034820647419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Chart'!$A$2</c:f>
              <c:strCache>
                <c:ptCount val="1"/>
                <c:pt idx="0">
                  <c:v>Total Amount Awarded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Univers 55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Chart'!$B$1:$O$1</c15:sqref>
                  </c15:fullRef>
                </c:ext>
              </c:extLst>
              <c:f>'Data for Chart'!$K$1:$O$1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Chart'!$B$2:$O$2</c15:sqref>
                  </c15:fullRef>
                </c:ext>
              </c:extLst>
              <c:f>'Data for Chart'!$K$2:$O$2</c:f>
              <c:numCache>
                <c:formatCode>_("$"* #,##0_);_("$"* \(#,##0\);_("$"* "-"??_);_(@_)</c:formatCode>
                <c:ptCount val="5"/>
                <c:pt idx="0">
                  <c:v>476221277</c:v>
                </c:pt>
                <c:pt idx="1">
                  <c:v>473752088</c:v>
                </c:pt>
                <c:pt idx="2">
                  <c:v>495465789</c:v>
                </c:pt>
                <c:pt idx="3">
                  <c:v>518937595</c:v>
                </c:pt>
                <c:pt idx="4">
                  <c:v>547588307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A-4830-9D05-33D2014E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45848"/>
        <c:axId val="159946240"/>
      </c:barChart>
      <c:catAx>
        <c:axId val="15994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Univers LT Std 45 Light" panose="020B0403020202020204" pitchFamily="34" charset="0"/>
              </a:defRPr>
            </a:pPr>
            <a:endParaRPr lang="en-US"/>
          </a:p>
        </c:txPr>
        <c:crossAx val="159946240"/>
        <c:crosses val="autoZero"/>
        <c:auto val="1"/>
        <c:lblAlgn val="ctr"/>
        <c:lblOffset val="100"/>
        <c:noMultiLvlLbl val="0"/>
      </c:catAx>
      <c:valAx>
        <c:axId val="159946240"/>
        <c:scaling>
          <c:orientation val="minMax"/>
          <c:min val="0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Univers LT Std 45 Light" panose="020B0403020202020204" pitchFamily="34" charset="0"/>
              </a:defRPr>
            </a:pPr>
            <a:endParaRPr lang="en-US"/>
          </a:p>
        </c:txPr>
        <c:crossAx val="159945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23</xdr:col>
      <xdr:colOff>314325</xdr:colOff>
      <xdr:row>0</xdr:row>
      <xdr:rowOff>85725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85725"/>
          <a:ext cx="2286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38</xdr:col>
      <xdr:colOff>438150</xdr:colOff>
      <xdr:row>0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496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0</xdr:colOff>
      <xdr:row>0</xdr:row>
      <xdr:rowOff>123825</xdr:rowOff>
    </xdr:to>
    <xdr:grpSp>
      <xdr:nvGrpSpPr>
        <xdr:cNvPr id="4" name="Group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6515100" cy="123825"/>
          <a:chOff x="1" y="16"/>
          <a:chExt cx="796" cy="13"/>
        </a:xfrm>
      </xdr:grpSpPr>
      <xdr:pic>
        <xdr:nvPicPr>
          <xdr:cNvPr id="5" name="Picture 1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" y="16"/>
            <a:ext cx="112" cy="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Lin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" y="29"/>
            <a:ext cx="796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38100</xdr:colOff>
      <xdr:row>31</xdr:row>
      <xdr:rowOff>85725</xdr:rowOff>
    </xdr:from>
    <xdr:to>
      <xdr:col>23</xdr:col>
      <xdr:colOff>314325</xdr:colOff>
      <xdr:row>31</xdr:row>
      <xdr:rowOff>85725</xdr:rowOff>
    </xdr:to>
    <xdr:sp macro="" textlink="">
      <xdr:nvSpPr>
        <xdr:cNvPr id="7" name="Tex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100" y="4171950"/>
          <a:ext cx="2286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41</xdr:col>
      <xdr:colOff>0</xdr:colOff>
      <xdr:row>31</xdr:row>
      <xdr:rowOff>123825</xdr:rowOff>
    </xdr:to>
    <xdr:grpSp>
      <xdr:nvGrpSpPr>
        <xdr:cNvPr id="8" name="Group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 noChangeAspect="1"/>
        </xdr:cNvGrpSpPr>
      </xdr:nvGrpSpPr>
      <xdr:grpSpPr bwMode="auto">
        <a:xfrm>
          <a:off x="0" y="4086225"/>
          <a:ext cx="6515100" cy="123825"/>
          <a:chOff x="1" y="16"/>
          <a:chExt cx="796" cy="13"/>
        </a:xfrm>
      </xdr:grpSpPr>
      <xdr:pic>
        <xdr:nvPicPr>
          <xdr:cNvPr id="9" name="Picture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" y="16"/>
            <a:ext cx="112" cy="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Line 1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" y="29"/>
            <a:ext cx="796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85725</xdr:rowOff>
    </xdr:from>
    <xdr:to>
      <xdr:col>2</xdr:col>
      <xdr:colOff>0</xdr:colOff>
      <xdr:row>31</xdr:row>
      <xdr:rowOff>85725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5172075"/>
          <a:ext cx="28384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85725</xdr:rowOff>
    </xdr:from>
    <xdr:to>
      <xdr:col>2</xdr:col>
      <xdr:colOff>0</xdr:colOff>
      <xdr:row>28</xdr:row>
      <xdr:rowOff>85725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4686300"/>
          <a:ext cx="2733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85725</xdr:rowOff>
    </xdr:from>
    <xdr:to>
      <xdr:col>2</xdr:col>
      <xdr:colOff>0</xdr:colOff>
      <xdr:row>28</xdr:row>
      <xdr:rowOff>85725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4686300"/>
          <a:ext cx="2733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42</xdr:row>
      <xdr:rowOff>9525</xdr:rowOff>
    </xdr:from>
    <xdr:to>
      <xdr:col>7</xdr:col>
      <xdr:colOff>638174</xdr:colOff>
      <xdr:row>57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0</xdr:row>
      <xdr:rowOff>130353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38950" cy="1303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39688</xdr:colOff>
      <xdr:row>38</xdr:row>
      <xdr:rowOff>0</xdr:rowOff>
    </xdr:from>
    <xdr:to>
      <xdr:col>41</xdr:col>
      <xdr:colOff>650875</xdr:colOff>
      <xdr:row>55</xdr:row>
      <xdr:rowOff>95251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55566</xdr:rowOff>
    </xdr:from>
    <xdr:to>
      <xdr:col>42</xdr:col>
      <xdr:colOff>9842</xdr:colOff>
      <xdr:row>0</xdr:row>
      <xdr:rowOff>187329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55566"/>
          <a:ext cx="7839392" cy="131763"/>
          <a:chOff x="0" y="55566"/>
          <a:chExt cx="7955280" cy="131763"/>
        </a:xfrm>
      </xdr:grpSpPr>
      <xdr:pic>
        <xdr:nvPicPr>
          <xdr:cNvPr id="7" name="Picture 1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41" y="55566"/>
            <a:ext cx="866541" cy="841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Line 14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0" y="187329"/>
            <a:ext cx="7955280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arah/FACT%20BOOK_SB/FACT%20BOOK_Process%20Documents_2018-19_SB/Review%20Folder/Review%20Pages%20for%20Julie%20-%201st%20Reviewer/Originals-Prior%20to%20Review/Student%20Fin%20Aid%20Programs%202018.xlsx" TargetMode="External"/><Relationship Id="rId1" Type="http://schemas.openxmlformats.org/officeDocument/2006/relationships/externalLinkPath" Target="/IR%20Staff/Sarah/FACT%20BOOK_SB/FACT%20BOOK_Process%20Documents_2018-19_SB/Review%20Folder/Review%20Pages%20for%20Julie%20-%201st%20Reviewer/Originals-Prior%20to%20Review/Student%20Fin%20Aid%20Program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06-07"/>
      <sheetName val="2007-08"/>
      <sheetName val="2008-09"/>
      <sheetName val="2009-2010"/>
      <sheetName val="2010-11"/>
      <sheetName val="2011-12"/>
      <sheetName val="2012-13"/>
      <sheetName val="graph"/>
      <sheetName val="2013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2010</v>
          </cell>
          <cell r="C1">
            <v>2011</v>
          </cell>
          <cell r="D1">
            <v>2012</v>
          </cell>
          <cell r="E1">
            <v>2013</v>
          </cell>
        </row>
        <row r="2">
          <cell r="A2" t="str">
            <v>Total Amount Awarded</v>
          </cell>
          <cell r="B2">
            <v>347128984</v>
          </cell>
          <cell r="C2">
            <v>362496018</v>
          </cell>
          <cell r="D2">
            <v>382482149</v>
          </cell>
          <cell r="E2">
            <v>396092553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13"/>
  <sheetViews>
    <sheetView workbookViewId="0">
      <selection activeCell="A2" sqref="A2:L46"/>
    </sheetView>
  </sheetViews>
  <sheetFormatPr defaultColWidth="9.28515625" defaultRowHeight="12.75"/>
  <cols>
    <col min="1" max="6" width="9.28515625" style="243"/>
    <col min="7" max="7" width="11.42578125" style="243" bestFit="1" customWidth="1"/>
    <col min="8" max="8" width="9.28515625" style="243"/>
    <col min="9" max="9" width="2.7109375" style="243" customWidth="1"/>
    <col min="10" max="10" width="9.28515625" style="243"/>
    <col min="11" max="11" width="11.28515625" style="243" bestFit="1" customWidth="1"/>
    <col min="12" max="16384" width="9.28515625" style="243"/>
  </cols>
  <sheetData>
    <row r="1" spans="1:226">
      <c r="A1" s="240"/>
      <c r="B1" s="241"/>
      <c r="C1" s="241"/>
      <c r="D1" s="242"/>
      <c r="E1" s="24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</row>
    <row r="2" spans="1:226" ht="18">
      <c r="A2" s="2" t="s">
        <v>0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1"/>
      <c r="HP2" s="1"/>
      <c r="HQ2" s="1"/>
      <c r="HR2" s="1"/>
    </row>
    <row r="3" spans="1:226">
      <c r="A3" s="7" t="s">
        <v>1</v>
      </c>
      <c r="B3" s="8"/>
      <c r="C3" s="244"/>
      <c r="D3" s="242"/>
      <c r="E3" s="242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1"/>
      <c r="HP3" s="1"/>
      <c r="HQ3" s="1"/>
      <c r="HR3" s="1"/>
    </row>
    <row r="4" spans="1:226">
      <c r="A4" s="9"/>
      <c r="B4" s="10"/>
      <c r="C4" s="365"/>
      <c r="D4" s="365"/>
      <c r="E4" s="365"/>
      <c r="F4" s="366" t="s">
        <v>42</v>
      </c>
      <c r="G4" s="366"/>
      <c r="H4" s="366"/>
      <c r="I4" s="11"/>
      <c r="J4" s="367" t="s">
        <v>43</v>
      </c>
      <c r="K4" s="367"/>
      <c r="L4" s="367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"/>
      <c r="HP4" s="1"/>
      <c r="HQ4" s="1"/>
      <c r="HR4" s="1"/>
    </row>
    <row r="5" spans="1:226">
      <c r="A5" s="9"/>
      <c r="B5" s="10"/>
      <c r="C5" s="187"/>
      <c r="D5" s="13"/>
      <c r="E5" s="89"/>
      <c r="F5" s="188" t="s">
        <v>2</v>
      </c>
      <c r="G5" s="14"/>
      <c r="H5" s="15" t="s">
        <v>33</v>
      </c>
      <c r="I5" s="16"/>
      <c r="J5" s="186" t="s">
        <v>2</v>
      </c>
      <c r="K5" s="17"/>
      <c r="L5" s="18" t="s">
        <v>33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"/>
      <c r="HP5" s="1"/>
      <c r="HQ5" s="1"/>
      <c r="HR5" s="1"/>
    </row>
    <row r="6" spans="1:226">
      <c r="A6" s="19" t="s">
        <v>3</v>
      </c>
      <c r="B6" s="19"/>
      <c r="C6" s="20"/>
      <c r="D6" s="21"/>
      <c r="E6" s="22"/>
      <c r="F6" s="20" t="s">
        <v>4</v>
      </c>
      <c r="G6" s="21" t="s">
        <v>5</v>
      </c>
      <c r="H6" s="22" t="s">
        <v>34</v>
      </c>
      <c r="I6" s="23"/>
      <c r="J6" s="24" t="s">
        <v>4</v>
      </c>
      <c r="K6" s="25" t="s">
        <v>5</v>
      </c>
      <c r="L6" s="26" t="s">
        <v>34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1"/>
      <c r="HP6" s="1"/>
      <c r="HQ6" s="1"/>
      <c r="HR6" s="1"/>
    </row>
    <row r="7" spans="1:226">
      <c r="A7" s="28" t="s">
        <v>6</v>
      </c>
      <c r="B7" s="28"/>
      <c r="C7" s="29"/>
      <c r="D7" s="30"/>
      <c r="E7" s="31"/>
      <c r="F7" s="32">
        <v>29429</v>
      </c>
      <c r="G7" s="33">
        <v>72973411</v>
      </c>
      <c r="H7" s="34">
        <v>2479.6429032586902</v>
      </c>
      <c r="I7" s="35"/>
      <c r="J7" s="36">
        <f>SUM(J8:J15)</f>
        <v>30690</v>
      </c>
      <c r="K7" s="37">
        <f>SUM(K8:K15)</f>
        <v>77781268</v>
      </c>
      <c r="L7" s="38">
        <v>2534.4173346366897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1"/>
      <c r="HP7" s="1"/>
      <c r="HQ7" s="1"/>
      <c r="HR7" s="1"/>
    </row>
    <row r="8" spans="1:226">
      <c r="A8" s="40"/>
      <c r="B8" s="40" t="s">
        <v>7</v>
      </c>
      <c r="C8" s="41"/>
      <c r="D8" s="42"/>
      <c r="E8" s="43"/>
      <c r="F8" s="44">
        <v>12101</v>
      </c>
      <c r="G8" s="45">
        <v>21688946</v>
      </c>
      <c r="H8" s="46">
        <v>1792.3267498553839</v>
      </c>
      <c r="I8" s="47"/>
      <c r="J8" s="48">
        <v>13020</v>
      </c>
      <c r="K8" s="49">
        <v>22719123</v>
      </c>
      <c r="L8" s="50">
        <v>1744.9403225806452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>
      <c r="A9" s="40"/>
      <c r="B9" s="40" t="s">
        <v>8</v>
      </c>
      <c r="C9" s="41"/>
      <c r="D9" s="42"/>
      <c r="E9" s="43"/>
      <c r="F9" s="51">
        <v>7997</v>
      </c>
      <c r="G9" s="45">
        <v>22960093</v>
      </c>
      <c r="H9" s="46">
        <v>2871.0882831061649</v>
      </c>
      <c r="I9" s="47"/>
      <c r="J9" s="52">
        <v>8099</v>
      </c>
      <c r="K9" s="49">
        <v>25205446</v>
      </c>
      <c r="L9" s="50">
        <v>3149.2092850969257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>
      <c r="A10" s="40"/>
      <c r="B10" s="40" t="s">
        <v>32</v>
      </c>
      <c r="C10" s="41"/>
      <c r="D10" s="42"/>
      <c r="E10" s="43"/>
      <c r="F10" s="51">
        <v>1364</v>
      </c>
      <c r="G10" s="45">
        <v>14919141</v>
      </c>
      <c r="H10" s="46">
        <v>10937.786656891496</v>
      </c>
      <c r="I10" s="47"/>
      <c r="J10" s="52">
        <v>1327</v>
      </c>
      <c r="K10" s="49">
        <v>14015834</v>
      </c>
      <c r="L10" s="50">
        <v>10562.045214770158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>
      <c r="A11" s="40"/>
      <c r="B11" s="40" t="s">
        <v>31</v>
      </c>
      <c r="C11" s="41"/>
      <c r="D11" s="42"/>
      <c r="E11" s="43"/>
      <c r="F11" s="44"/>
      <c r="G11" s="45"/>
      <c r="H11" s="46" t="e">
        <v>#DIV/0!</v>
      </c>
      <c r="I11" s="47"/>
      <c r="J11" s="48"/>
      <c r="K11" s="49"/>
      <c r="L11" s="50" t="e">
        <v>#DIV/0!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>
      <c r="A12" s="40"/>
      <c r="B12" s="40" t="s">
        <v>38</v>
      </c>
      <c r="C12" s="41"/>
      <c r="D12" s="42"/>
      <c r="E12" s="43"/>
      <c r="F12" s="44">
        <v>4</v>
      </c>
      <c r="G12" s="45">
        <v>15050</v>
      </c>
      <c r="H12" s="46">
        <v>3762.5</v>
      </c>
      <c r="I12" s="47"/>
      <c r="J12" s="48">
        <v>0</v>
      </c>
      <c r="K12" s="49">
        <v>0</v>
      </c>
      <c r="L12" s="50" t="e">
        <v>#DIV/0!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>
      <c r="A13" s="40"/>
      <c r="B13" s="40" t="s">
        <v>9</v>
      </c>
      <c r="C13" s="41"/>
      <c r="D13" s="42"/>
      <c r="E13" s="43"/>
      <c r="F13" s="44">
        <v>7696</v>
      </c>
      <c r="G13" s="45">
        <v>13281781</v>
      </c>
      <c r="H13" s="46">
        <v>1725.8031444906444</v>
      </c>
      <c r="I13" s="47"/>
      <c r="J13" s="48">
        <v>8237</v>
      </c>
      <c r="K13" s="49">
        <v>15834365</v>
      </c>
      <c r="L13" s="50">
        <v>1922.3461211606168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</row>
    <row r="14" spans="1:226">
      <c r="A14" s="40"/>
      <c r="B14" s="40" t="s">
        <v>10</v>
      </c>
      <c r="C14" s="41"/>
      <c r="D14" s="42"/>
      <c r="E14" s="43"/>
      <c r="F14" s="44">
        <v>263</v>
      </c>
      <c r="G14" s="45">
        <v>104400</v>
      </c>
      <c r="H14" s="46">
        <v>396.95817490494295</v>
      </c>
      <c r="I14" s="47"/>
      <c r="J14" s="48">
        <v>0</v>
      </c>
      <c r="K14" s="49">
        <v>0</v>
      </c>
      <c r="L14" s="50" t="e">
        <v>#DIV/0!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</row>
    <row r="15" spans="1:226">
      <c r="A15" s="40"/>
      <c r="B15" s="40" t="s">
        <v>35</v>
      </c>
      <c r="C15" s="41"/>
      <c r="D15" s="42"/>
      <c r="E15" s="43"/>
      <c r="F15" s="44">
        <v>4</v>
      </c>
      <c r="G15" s="45">
        <v>4000</v>
      </c>
      <c r="H15" s="46">
        <v>1000</v>
      </c>
      <c r="I15" s="47"/>
      <c r="J15" s="48">
        <v>7</v>
      </c>
      <c r="K15" s="49">
        <v>6500</v>
      </c>
      <c r="L15" s="50">
        <v>928.57142857142856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</row>
    <row r="16" spans="1:226">
      <c r="A16" s="28" t="s">
        <v>11</v>
      </c>
      <c r="B16" s="28"/>
      <c r="C16" s="53"/>
      <c r="D16" s="54"/>
      <c r="E16" s="55"/>
      <c r="F16" s="56">
        <v>9554</v>
      </c>
      <c r="G16" s="33">
        <v>20530418</v>
      </c>
      <c r="H16" s="34">
        <v>2148.8819342683692</v>
      </c>
      <c r="I16" s="35"/>
      <c r="J16" s="57">
        <f>SUM(J17:J28)</f>
        <v>10783</v>
      </c>
      <c r="K16" s="37">
        <f>SUM(K17:K28)</f>
        <v>21840185</v>
      </c>
      <c r="L16" s="38">
        <v>2025.4275248075676</v>
      </c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1"/>
      <c r="HP16" s="1"/>
      <c r="HQ16" s="1"/>
      <c r="HR16" s="1"/>
    </row>
    <row r="17" spans="1:226">
      <c r="A17" s="40"/>
      <c r="B17" s="40" t="s">
        <v>12</v>
      </c>
      <c r="C17" s="41"/>
      <c r="D17" s="42"/>
      <c r="E17" s="43"/>
      <c r="F17" s="44">
        <v>4411</v>
      </c>
      <c r="G17" s="45">
        <v>11045045</v>
      </c>
      <c r="H17" s="46">
        <v>2503.9775561097258</v>
      </c>
      <c r="I17" s="47"/>
      <c r="J17" s="48">
        <v>4188</v>
      </c>
      <c r="K17" s="49">
        <v>10535671</v>
      </c>
      <c r="L17" s="50">
        <v>2515.6807545367719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</row>
    <row r="18" spans="1:226">
      <c r="A18" s="40"/>
      <c r="B18" s="40" t="s">
        <v>45</v>
      </c>
      <c r="C18" s="41"/>
      <c r="D18" s="42"/>
      <c r="E18" s="43"/>
      <c r="F18" s="44" t="s">
        <v>44</v>
      </c>
      <c r="G18" s="45" t="s">
        <v>44</v>
      </c>
      <c r="H18" s="46" t="s">
        <v>44</v>
      </c>
      <c r="I18" s="47"/>
      <c r="J18" s="48">
        <v>715</v>
      </c>
      <c r="K18" s="49">
        <v>615542</v>
      </c>
      <c r="L18" s="90">
        <f>K18/J18</f>
        <v>860.89790209790215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>
      <c r="A19" s="40"/>
      <c r="B19" s="40" t="s">
        <v>46</v>
      </c>
      <c r="C19" s="41"/>
      <c r="D19" s="42"/>
      <c r="E19" s="43"/>
      <c r="F19" s="44" t="s">
        <v>44</v>
      </c>
      <c r="G19" s="45" t="s">
        <v>44</v>
      </c>
      <c r="H19" s="46" t="s">
        <v>44</v>
      </c>
      <c r="I19" s="47"/>
      <c r="J19" s="48">
        <v>228</v>
      </c>
      <c r="K19" s="49">
        <v>727567</v>
      </c>
      <c r="L19" s="90">
        <f>K19/J19</f>
        <v>3191.0833333333335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>
      <c r="A20" s="40"/>
      <c r="B20" s="40" t="s">
        <v>37</v>
      </c>
      <c r="C20" s="41"/>
      <c r="D20" s="42"/>
      <c r="E20" s="43"/>
      <c r="F20" s="44">
        <v>1427</v>
      </c>
      <c r="G20" s="45">
        <v>2991784</v>
      </c>
      <c r="H20" s="46">
        <v>2096.5550105115626</v>
      </c>
      <c r="I20" s="47"/>
      <c r="J20" s="48">
        <v>1459</v>
      </c>
      <c r="K20" s="49">
        <v>3452976</v>
      </c>
      <c r="L20" s="50">
        <v>1996.7048293089092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>
      <c r="A21" s="40"/>
      <c r="B21" s="40" t="s">
        <v>13</v>
      </c>
      <c r="C21" s="41"/>
      <c r="D21" s="42"/>
      <c r="E21" s="43"/>
      <c r="F21" s="44">
        <v>1806</v>
      </c>
      <c r="G21" s="45">
        <v>1314738</v>
      </c>
      <c r="H21" s="46">
        <v>727.98338870431894</v>
      </c>
      <c r="I21" s="47"/>
      <c r="J21" s="48">
        <v>2392</v>
      </c>
      <c r="K21" s="49">
        <v>1482993</v>
      </c>
      <c r="L21" s="50">
        <v>619.98035117056861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>
      <c r="A22" s="40"/>
      <c r="B22" s="40" t="s">
        <v>14</v>
      </c>
      <c r="C22" s="41"/>
      <c r="D22" s="42"/>
      <c r="E22" s="43"/>
      <c r="F22" s="44">
        <v>718</v>
      </c>
      <c r="G22" s="45">
        <v>1714002</v>
      </c>
      <c r="H22" s="46">
        <v>2387.1894150417829</v>
      </c>
      <c r="I22" s="47"/>
      <c r="J22" s="48">
        <v>693</v>
      </c>
      <c r="K22" s="49">
        <v>1754168</v>
      </c>
      <c r="L22" s="50">
        <v>2531.2669552669554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>
      <c r="A23" s="40"/>
      <c r="B23" s="40" t="s">
        <v>15</v>
      </c>
      <c r="C23" s="41"/>
      <c r="D23" s="42"/>
      <c r="E23" s="43"/>
      <c r="F23" s="44">
        <v>315</v>
      </c>
      <c r="G23" s="45">
        <v>205345</v>
      </c>
      <c r="H23" s="46">
        <v>651.88888888888891</v>
      </c>
      <c r="I23" s="47"/>
      <c r="J23" s="48">
        <v>264</v>
      </c>
      <c r="K23" s="49">
        <v>198466</v>
      </c>
      <c r="L23" s="50">
        <v>751.7651515151515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</row>
    <row r="24" spans="1:226">
      <c r="A24" s="40"/>
      <c r="B24" s="40" t="s">
        <v>16</v>
      </c>
      <c r="C24" s="41"/>
      <c r="D24" s="42"/>
      <c r="E24" s="43"/>
      <c r="F24" s="44">
        <v>298</v>
      </c>
      <c r="G24" s="45">
        <v>664074</v>
      </c>
      <c r="H24" s="46">
        <v>2228.4362416107383</v>
      </c>
      <c r="I24" s="47"/>
      <c r="J24" s="48">
        <v>308</v>
      </c>
      <c r="K24" s="49">
        <v>588033</v>
      </c>
      <c r="L24" s="50">
        <v>1909.1980519480519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</row>
    <row r="25" spans="1:226">
      <c r="A25" s="40"/>
      <c r="B25" s="40" t="s">
        <v>17</v>
      </c>
      <c r="C25" s="41"/>
      <c r="D25" s="42"/>
      <c r="E25" s="43"/>
      <c r="F25" s="44">
        <v>11</v>
      </c>
      <c r="G25" s="45">
        <v>61789</v>
      </c>
      <c r="H25" s="46">
        <v>5617.181818181818</v>
      </c>
      <c r="I25" s="47"/>
      <c r="J25" s="48">
        <v>7</v>
      </c>
      <c r="K25" s="49">
        <v>30317</v>
      </c>
      <c r="L25" s="50">
        <v>4331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</row>
    <row r="26" spans="1:226">
      <c r="A26" s="40"/>
      <c r="B26" s="40" t="s">
        <v>18</v>
      </c>
      <c r="C26" s="41"/>
      <c r="D26" s="42"/>
      <c r="E26" s="43"/>
      <c r="F26" s="44">
        <v>117</v>
      </c>
      <c r="G26" s="45">
        <v>1464784</v>
      </c>
      <c r="H26" s="46">
        <v>12519.521367521367</v>
      </c>
      <c r="I26" s="47"/>
      <c r="J26" s="48">
        <v>119</v>
      </c>
      <c r="K26" s="49">
        <v>1127963</v>
      </c>
      <c r="L26" s="50">
        <v>9478.6806722689071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</row>
    <row r="27" spans="1:226">
      <c r="A27" s="40"/>
      <c r="B27" s="40" t="s">
        <v>39</v>
      </c>
      <c r="C27" s="41"/>
      <c r="D27" s="42"/>
      <c r="E27" s="43"/>
      <c r="F27" s="44">
        <v>261</v>
      </c>
      <c r="G27" s="45">
        <v>280032</v>
      </c>
      <c r="H27" s="46">
        <v>1072.9195402298851</v>
      </c>
      <c r="I27" s="47"/>
      <c r="J27" s="48">
        <v>212</v>
      </c>
      <c r="K27" s="49">
        <v>336484</v>
      </c>
      <c r="L27" s="50">
        <v>1587.1886792452831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</row>
    <row r="28" spans="1:226">
      <c r="A28" s="40"/>
      <c r="B28" s="40" t="s">
        <v>36</v>
      </c>
      <c r="C28" s="41"/>
      <c r="D28" s="42"/>
      <c r="E28" s="43"/>
      <c r="F28" s="44">
        <v>190</v>
      </c>
      <c r="G28" s="45">
        <v>788825</v>
      </c>
      <c r="H28" s="46">
        <v>4151.7105263157891</v>
      </c>
      <c r="I28" s="47"/>
      <c r="J28" s="48">
        <v>198</v>
      </c>
      <c r="K28" s="49">
        <v>990005</v>
      </c>
      <c r="L28" s="50">
        <v>5000.0252525252527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</row>
    <row r="29" spans="1:226">
      <c r="A29" s="9"/>
      <c r="B29" s="10"/>
      <c r="C29" s="365"/>
      <c r="D29" s="365"/>
      <c r="E29" s="365"/>
      <c r="F29" s="366" t="s">
        <v>42</v>
      </c>
      <c r="G29" s="366"/>
      <c r="H29" s="366"/>
      <c r="I29" s="11"/>
      <c r="J29" s="367" t="s">
        <v>43</v>
      </c>
      <c r="K29" s="367"/>
      <c r="L29" s="36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</row>
    <row r="30" spans="1:226">
      <c r="A30" s="9"/>
      <c r="B30" s="10"/>
      <c r="C30" s="187"/>
      <c r="D30" s="13"/>
      <c r="E30" s="89"/>
      <c r="F30" s="188" t="s">
        <v>2</v>
      </c>
      <c r="G30" s="14"/>
      <c r="H30" s="15" t="s">
        <v>33</v>
      </c>
      <c r="I30" s="16"/>
      <c r="J30" s="186" t="s">
        <v>2</v>
      </c>
      <c r="K30" s="17"/>
      <c r="L30" s="18" t="s">
        <v>33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</row>
    <row r="31" spans="1:226">
      <c r="A31" s="19" t="s">
        <v>3</v>
      </c>
      <c r="B31" s="19"/>
      <c r="C31" s="20"/>
      <c r="D31" s="21"/>
      <c r="E31" s="22"/>
      <c r="F31" s="20" t="s">
        <v>4</v>
      </c>
      <c r="G31" s="21" t="s">
        <v>5</v>
      </c>
      <c r="H31" s="22" t="s">
        <v>34</v>
      </c>
      <c r="I31" s="23"/>
      <c r="J31" s="24" t="s">
        <v>4</v>
      </c>
      <c r="K31" s="25" t="s">
        <v>5</v>
      </c>
      <c r="L31" s="26" t="s">
        <v>34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</row>
    <row r="32" spans="1:226">
      <c r="A32" s="59" t="s">
        <v>19</v>
      </c>
      <c r="B32" s="60"/>
      <c r="C32" s="61"/>
      <c r="D32" s="62"/>
      <c r="E32" s="63"/>
      <c r="F32" s="64">
        <v>30312</v>
      </c>
      <c r="G32" s="33">
        <v>150723808</v>
      </c>
      <c r="H32" s="34">
        <v>4972.4138295064658</v>
      </c>
      <c r="I32" s="35"/>
      <c r="J32" s="65">
        <f>SUM(J33:J38)</f>
        <v>28818</v>
      </c>
      <c r="K32" s="37">
        <f>SUM(K33:K38)</f>
        <v>147645631</v>
      </c>
      <c r="L32" s="38">
        <v>5123.3822957873554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</row>
    <row r="33" spans="1:226">
      <c r="A33" s="66"/>
      <c r="B33" s="40" t="s">
        <v>20</v>
      </c>
      <c r="C33" s="41"/>
      <c r="D33" s="42"/>
      <c r="E33" s="43"/>
      <c r="F33" s="67">
        <v>20</v>
      </c>
      <c r="G33" s="45">
        <v>45820</v>
      </c>
      <c r="H33" s="46">
        <v>2291</v>
      </c>
      <c r="I33" s="47"/>
      <c r="J33" s="68">
        <v>19</v>
      </c>
      <c r="K33" s="49">
        <v>50600</v>
      </c>
      <c r="L33" s="50">
        <v>2663.1578947368421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</row>
    <row r="34" spans="1:226">
      <c r="A34" s="66"/>
      <c r="B34" s="40" t="s">
        <v>40</v>
      </c>
      <c r="C34" s="41"/>
      <c r="D34" s="42"/>
      <c r="E34" s="43"/>
      <c r="F34" s="67">
        <v>33</v>
      </c>
      <c r="G34" s="45">
        <v>90000</v>
      </c>
      <c r="H34" s="46">
        <v>2727.2727272727275</v>
      </c>
      <c r="I34" s="47"/>
      <c r="J34" s="68">
        <v>53</v>
      </c>
      <c r="K34" s="49">
        <v>147000</v>
      </c>
      <c r="L34" s="50">
        <v>2773.5849056603774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</row>
    <row r="35" spans="1:226">
      <c r="A35" s="66"/>
      <c r="B35" s="40" t="s">
        <v>21</v>
      </c>
      <c r="C35" s="41"/>
      <c r="D35" s="42"/>
      <c r="E35" s="43"/>
      <c r="F35" s="67">
        <v>3421</v>
      </c>
      <c r="G35" s="45">
        <v>5842371</v>
      </c>
      <c r="H35" s="46">
        <v>1707.7962584039753</v>
      </c>
      <c r="I35" s="47"/>
      <c r="J35" s="68">
        <v>3238</v>
      </c>
      <c r="K35" s="49">
        <v>6064605</v>
      </c>
      <c r="L35" s="50">
        <v>1872.9478072884497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</row>
    <row r="36" spans="1:226">
      <c r="A36" s="66"/>
      <c r="B36" s="40" t="s">
        <v>22</v>
      </c>
      <c r="C36" s="41"/>
      <c r="D36" s="42"/>
      <c r="E36" s="43"/>
      <c r="F36" s="67">
        <v>80</v>
      </c>
      <c r="G36" s="45">
        <v>659872</v>
      </c>
      <c r="H36" s="46">
        <v>8248.4</v>
      </c>
      <c r="I36" s="47"/>
      <c r="J36" s="68">
        <v>91</v>
      </c>
      <c r="K36" s="49">
        <v>781814</v>
      </c>
      <c r="L36" s="50">
        <v>8591.3626373626375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</row>
    <row r="37" spans="1:226">
      <c r="A37" s="66"/>
      <c r="B37" s="40" t="s">
        <v>23</v>
      </c>
      <c r="C37" s="41"/>
      <c r="D37" s="42"/>
      <c r="E37" s="43"/>
      <c r="F37" s="67">
        <v>21019</v>
      </c>
      <c r="G37" s="45">
        <v>99130544</v>
      </c>
      <c r="H37" s="46">
        <v>4716.2350254531611</v>
      </c>
      <c r="I37" s="47"/>
      <c r="J37" s="68">
        <v>20132</v>
      </c>
      <c r="K37" s="49">
        <v>97558955</v>
      </c>
      <c r="L37" s="50">
        <v>4845.9643850586135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</row>
    <row r="38" spans="1:226">
      <c r="A38" s="66"/>
      <c r="B38" s="40" t="s">
        <v>24</v>
      </c>
      <c r="C38" s="41"/>
      <c r="D38" s="42"/>
      <c r="E38" s="43"/>
      <c r="F38" s="67">
        <v>5739</v>
      </c>
      <c r="G38" s="45">
        <v>44955201</v>
      </c>
      <c r="H38" s="46">
        <v>7833.281233664401</v>
      </c>
      <c r="I38" s="47"/>
      <c r="J38" s="68">
        <v>5285</v>
      </c>
      <c r="K38" s="49">
        <v>43042657</v>
      </c>
      <c r="L38" s="50">
        <v>8144.3059602649009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</row>
    <row r="39" spans="1:226">
      <c r="A39" s="28" t="s">
        <v>25</v>
      </c>
      <c r="B39" s="28"/>
      <c r="C39" s="53"/>
      <c r="D39" s="54"/>
      <c r="E39" s="55"/>
      <c r="F39" s="69">
        <v>12709</v>
      </c>
      <c r="G39" s="33">
        <v>40720000</v>
      </c>
      <c r="H39" s="34">
        <v>3204.0286411204656</v>
      </c>
      <c r="I39" s="35"/>
      <c r="J39" s="65">
        <f>SUM(J40:J43)</f>
        <v>11971</v>
      </c>
      <c r="K39" s="37">
        <f>SUM(K40:K43)</f>
        <v>42889446</v>
      </c>
      <c r="L39" s="38">
        <v>3582.7788822988891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</row>
    <row r="40" spans="1:226">
      <c r="A40" s="66"/>
      <c r="B40" s="40" t="s">
        <v>26</v>
      </c>
      <c r="C40" s="41"/>
      <c r="D40" s="42"/>
      <c r="E40" s="43"/>
      <c r="F40" s="67">
        <v>1546</v>
      </c>
      <c r="G40" s="45">
        <v>1653647</v>
      </c>
      <c r="H40" s="46">
        <v>1069.6293661060802</v>
      </c>
      <c r="I40" s="47"/>
      <c r="J40" s="68">
        <v>1587</v>
      </c>
      <c r="K40" s="49">
        <v>2069790</v>
      </c>
      <c r="L40" s="50">
        <v>1304.2155009451797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</row>
    <row r="41" spans="1:226">
      <c r="A41" s="66"/>
      <c r="B41" s="40" t="s">
        <v>27</v>
      </c>
      <c r="C41" s="41"/>
      <c r="D41" s="42"/>
      <c r="E41" s="43"/>
      <c r="F41" s="67">
        <v>59</v>
      </c>
      <c r="G41" s="45">
        <v>35433</v>
      </c>
      <c r="H41" s="46">
        <v>600.5593220338983</v>
      </c>
      <c r="I41" s="47"/>
      <c r="J41" s="68">
        <v>56</v>
      </c>
      <c r="K41" s="49">
        <v>45160</v>
      </c>
      <c r="L41" s="50">
        <v>806.42857142857144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</row>
    <row r="42" spans="1:226">
      <c r="A42" s="66"/>
      <c r="B42" s="40" t="s">
        <v>28</v>
      </c>
      <c r="C42" s="41"/>
      <c r="D42" s="42"/>
      <c r="E42" s="43"/>
      <c r="F42" s="67">
        <v>2275</v>
      </c>
      <c r="G42" s="45">
        <v>24149097</v>
      </c>
      <c r="H42" s="46">
        <v>10614.987692307692</v>
      </c>
      <c r="I42" s="47"/>
      <c r="J42" s="68">
        <v>2311</v>
      </c>
      <c r="K42" s="49">
        <v>25936858</v>
      </c>
      <c r="L42" s="50">
        <v>11223.21852012116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</row>
    <row r="43" spans="1:226">
      <c r="A43" s="66"/>
      <c r="B43" s="40" t="s">
        <v>29</v>
      </c>
      <c r="C43" s="41"/>
      <c r="D43" s="42"/>
      <c r="E43" s="70"/>
      <c r="F43" s="67">
        <v>8829</v>
      </c>
      <c r="G43" s="45">
        <v>14881823</v>
      </c>
      <c r="H43" s="46">
        <v>1685.5615585003964</v>
      </c>
      <c r="I43" s="47"/>
      <c r="J43" s="68">
        <v>8017</v>
      </c>
      <c r="K43" s="49">
        <v>14837638</v>
      </c>
      <c r="L43" s="50">
        <v>1850.7718597979294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</row>
    <row r="44" spans="1:226">
      <c r="A44" s="66"/>
      <c r="B44" s="66"/>
      <c r="C44" s="71"/>
      <c r="D44" s="72"/>
      <c r="E44" s="73"/>
      <c r="F44" s="68"/>
      <c r="G44" s="49"/>
      <c r="H44" s="74"/>
      <c r="I44" s="75"/>
      <c r="J44" s="68"/>
      <c r="K44" s="49"/>
      <c r="L44" s="7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</row>
    <row r="45" spans="1:226">
      <c r="A45" s="76" t="s">
        <v>41</v>
      </c>
      <c r="B45" s="77"/>
      <c r="C45" s="29"/>
      <c r="D45" s="78"/>
      <c r="E45" s="55"/>
      <c r="F45" s="79">
        <v>82004</v>
      </c>
      <c r="G45" s="80">
        <v>284947637</v>
      </c>
      <c r="H45" s="81">
        <v>3474.8016804058338</v>
      </c>
      <c r="I45" s="82"/>
      <c r="J45" s="83">
        <f>SUM(J7,J16,J32,J39)</f>
        <v>82262</v>
      </c>
      <c r="K45" s="84">
        <f>SUM(K7,K16,K32,K39)</f>
        <v>290156530</v>
      </c>
      <c r="L45" s="85">
        <v>3527.2243563249131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</row>
    <row r="46" spans="1:226">
      <c r="A46" s="86" t="s">
        <v>30</v>
      </c>
      <c r="B46" s="87"/>
      <c r="C46" s="240"/>
      <c r="D46" s="242"/>
      <c r="E46" s="242"/>
      <c r="F46" s="88"/>
      <c r="G46" s="88"/>
      <c r="H46" s="88"/>
      <c r="I46" s="88"/>
      <c r="J46" s="88"/>
      <c r="K46" s="88"/>
      <c r="L46" s="8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</row>
    <row r="47" spans="1:226">
      <c r="A47" s="1"/>
      <c r="B47" s="1"/>
      <c r="C47" s="240"/>
      <c r="D47" s="240"/>
      <c r="E47" s="24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</row>
    <row r="48" spans="1:226">
      <c r="A48" s="1"/>
      <c r="B48" s="1"/>
      <c r="C48" s="1"/>
      <c r="D48" s="242"/>
      <c r="E48" s="24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</row>
    <row r="49" spans="1:226">
      <c r="A49" s="1"/>
      <c r="B49" s="1"/>
      <c r="C49" s="1"/>
      <c r="D49" s="242"/>
      <c r="E49" s="24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</row>
    <row r="50" spans="1:2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</row>
    <row r="51" spans="1:2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</row>
    <row r="52" spans="1:2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</row>
    <row r="53" spans="1:2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</row>
    <row r="54" spans="1:2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</row>
    <row r="55" spans="1:2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</row>
    <row r="56" spans="1:2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</row>
    <row r="57" spans="1:2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</row>
    <row r="58" spans="1:2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</row>
    <row r="59" spans="1:2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</row>
    <row r="60" spans="1:2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</row>
    <row r="61" spans="1:2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</row>
    <row r="62" spans="1:2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</row>
    <row r="63" spans="1:226">
      <c r="A63" s="240"/>
      <c r="B63" s="241"/>
      <c r="C63" s="24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</row>
    <row r="64" spans="1:226">
      <c r="A64" s="240"/>
      <c r="B64" s="241"/>
      <c r="C64" s="24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</row>
    <row r="65" spans="1:226">
      <c r="A65" s="240"/>
      <c r="B65" s="241"/>
      <c r="C65" s="24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</row>
    <row r="66" spans="1:2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</row>
    <row r="67" spans="1:2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</row>
    <row r="68" spans="1:2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</row>
    <row r="69" spans="1:2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</row>
    <row r="70" spans="1:2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</row>
    <row r="71" spans="1:2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</row>
    <row r="72" spans="1:2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</row>
    <row r="73" spans="1:2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</row>
    <row r="74" spans="1:2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</row>
    <row r="75" spans="1:2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</row>
    <row r="76" spans="1:2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</row>
    <row r="77" spans="1:2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</row>
    <row r="78" spans="1:2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</row>
    <row r="79" spans="1:2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</row>
    <row r="80" spans="1:2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</row>
    <row r="81" spans="1:2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</row>
    <row r="82" spans="1:2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</row>
    <row r="83" spans="1:2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</row>
    <row r="84" spans="1:2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</row>
    <row r="85" spans="1:2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</row>
    <row r="86" spans="1:2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</row>
    <row r="87" spans="1:2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</row>
    <row r="88" spans="1:2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</row>
    <row r="89" spans="1:2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</row>
    <row r="90" spans="1:2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</row>
    <row r="91" spans="1:2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</row>
    <row r="92" spans="1:2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</row>
    <row r="93" spans="1:2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</row>
    <row r="94" spans="1:2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</row>
    <row r="95" spans="1:2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</row>
    <row r="96" spans="1:2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</row>
    <row r="97" spans="1:2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</row>
    <row r="98" spans="1:2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</row>
    <row r="99" spans="1:2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</row>
    <row r="100" spans="1:2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</row>
    <row r="101" spans="1:2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</row>
    <row r="102" spans="1:2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</row>
    <row r="103" spans="1:2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</row>
    <row r="104" spans="1:2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</row>
    <row r="105" spans="1:2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</row>
    <row r="106" spans="1:2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</row>
    <row r="107" spans="1:2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</row>
    <row r="108" spans="1:2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</row>
    <row r="109" spans="1:2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</row>
    <row r="110" spans="1:2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</row>
    <row r="111" spans="1:2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</row>
    <row r="112" spans="1:2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</row>
    <row r="113" spans="1:2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</row>
  </sheetData>
  <mergeCells count="6">
    <mergeCell ref="C4:E4"/>
    <mergeCell ref="F4:H4"/>
    <mergeCell ref="J4:L4"/>
    <mergeCell ref="C29:E29"/>
    <mergeCell ref="F29:H29"/>
    <mergeCell ref="J29:L29"/>
  </mergeCells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0"/>
  <sheetViews>
    <sheetView zoomScaleNormal="100" workbookViewId="0">
      <selection activeCell="A2" sqref="A2:L46"/>
    </sheetView>
  </sheetViews>
  <sheetFormatPr defaultColWidth="11.42578125" defaultRowHeight="12.75"/>
  <cols>
    <col min="1" max="1" width="1" style="246" customWidth="1"/>
    <col min="2" max="2" width="33.7109375" style="247" customWidth="1"/>
    <col min="3" max="3" width="9.5703125" style="247" hidden="1" customWidth="1"/>
    <col min="4" max="4" width="11.28515625" style="248" hidden="1" customWidth="1"/>
    <col min="5" max="5" width="8.28515625" style="248" hidden="1" customWidth="1"/>
    <col min="6" max="6" width="2.7109375" style="248" hidden="1" customWidth="1"/>
    <col min="7" max="7" width="9.5703125" style="249" hidden="1" customWidth="1"/>
    <col min="8" max="8" width="11.28515625" style="250" hidden="1" customWidth="1"/>
    <col min="9" max="9" width="8.28515625" style="250" hidden="1" customWidth="1"/>
    <col min="10" max="10" width="2.7109375" style="250" hidden="1" customWidth="1"/>
    <col min="11" max="11" width="9.5703125" style="250" hidden="1" customWidth="1"/>
    <col min="12" max="12" width="11.28515625" style="250" hidden="1" customWidth="1"/>
    <col min="13" max="13" width="8.28515625" style="250" hidden="1" customWidth="1"/>
    <col min="14" max="14" width="2.7109375" style="250" hidden="1" customWidth="1"/>
    <col min="15" max="15" width="9.5703125" style="250" hidden="1" customWidth="1"/>
    <col min="16" max="16" width="11.28515625" style="250" hidden="1" customWidth="1"/>
    <col min="17" max="17" width="8.28515625" style="251" hidden="1" customWidth="1"/>
    <col min="18" max="18" width="2.7109375" style="250" hidden="1" customWidth="1"/>
    <col min="19" max="19" width="9.5703125" style="250" hidden="1" customWidth="1"/>
    <col min="20" max="20" width="11.28515625" style="250" hidden="1" customWidth="1"/>
    <col min="21" max="21" width="8.28515625" style="251" hidden="1" customWidth="1"/>
    <col min="22" max="22" width="2.7109375" style="250" hidden="1" customWidth="1"/>
    <col min="23" max="23" width="9.5703125" style="250" hidden="1" customWidth="1"/>
    <col min="24" max="24" width="11.28515625" style="250" hidden="1" customWidth="1"/>
    <col min="25" max="25" width="8.28515625" style="251" hidden="1" customWidth="1"/>
    <col min="26" max="26" width="2.7109375" style="250" hidden="1" customWidth="1"/>
    <col min="27" max="27" width="9.5703125" style="250" hidden="1" customWidth="1"/>
    <col min="28" max="28" width="11.28515625" style="250" hidden="1" customWidth="1"/>
    <col min="29" max="29" width="8.28515625" style="251" hidden="1" customWidth="1"/>
    <col min="30" max="30" width="2.7109375" style="250" hidden="1" customWidth="1"/>
    <col min="31" max="31" width="9.7109375" style="250" hidden="1" customWidth="1"/>
    <col min="32" max="32" width="11.5703125" style="250" hidden="1" customWidth="1"/>
    <col min="33" max="33" width="8.7109375" style="251" hidden="1" customWidth="1"/>
    <col min="34" max="34" width="3" style="250" hidden="1" customWidth="1"/>
    <col min="35" max="35" width="9.7109375" style="250" customWidth="1"/>
    <col min="36" max="36" width="11.5703125" style="250" customWidth="1"/>
    <col min="37" max="37" width="8.7109375" style="250" customWidth="1"/>
    <col min="38" max="38" width="3" style="250" customWidth="1"/>
    <col min="39" max="39" width="9.7109375" style="250" customWidth="1"/>
    <col min="40" max="40" width="11.5703125" style="250" customWidth="1"/>
    <col min="41" max="41" width="8.7109375" style="250" customWidth="1"/>
    <col min="42" max="16384" width="11.42578125" style="250"/>
  </cols>
  <sheetData>
    <row r="1" spans="1:256" ht="12" customHeight="1"/>
    <row r="2" spans="1:256" s="257" customFormat="1" ht="15.75" customHeight="1">
      <c r="A2" s="252" t="s">
        <v>0</v>
      </c>
      <c r="B2" s="253"/>
      <c r="C2" s="254"/>
      <c r="D2" s="255"/>
      <c r="E2" s="255"/>
      <c r="F2" s="255"/>
      <c r="G2" s="256"/>
      <c r="Q2" s="258"/>
      <c r="U2" s="258"/>
      <c r="Y2" s="258"/>
      <c r="AC2" s="258"/>
      <c r="AG2" s="258"/>
    </row>
    <row r="3" spans="1:256" s="262" customFormat="1" ht="10.5" customHeight="1">
      <c r="A3" s="259" t="s">
        <v>1</v>
      </c>
      <c r="B3" s="260"/>
      <c r="C3" s="261"/>
      <c r="D3" s="248"/>
      <c r="E3" s="248"/>
      <c r="F3" s="248"/>
      <c r="G3" s="249"/>
      <c r="Q3" s="251"/>
      <c r="U3" s="251"/>
      <c r="Y3" s="251"/>
      <c r="AC3" s="251"/>
      <c r="AG3" s="251"/>
    </row>
    <row r="4" spans="1:256" s="268" customFormat="1" ht="10.5" customHeight="1">
      <c r="A4" s="263"/>
      <c r="B4" s="264"/>
      <c r="C4" s="370" t="s">
        <v>47</v>
      </c>
      <c r="D4" s="370"/>
      <c r="E4" s="370"/>
      <c r="F4" s="265"/>
      <c r="G4" s="370" t="s">
        <v>48</v>
      </c>
      <c r="H4" s="370"/>
      <c r="I4" s="370"/>
      <c r="J4" s="370"/>
      <c r="K4" s="370" t="s">
        <v>49</v>
      </c>
      <c r="L4" s="370"/>
      <c r="M4" s="370"/>
      <c r="N4" s="266"/>
      <c r="O4" s="370" t="s">
        <v>50</v>
      </c>
      <c r="P4" s="370"/>
      <c r="Q4" s="370"/>
      <c r="R4" s="265"/>
      <c r="S4" s="370" t="s">
        <v>51</v>
      </c>
      <c r="T4" s="370"/>
      <c r="U4" s="370"/>
      <c r="V4" s="265"/>
      <c r="W4" s="370" t="s">
        <v>52</v>
      </c>
      <c r="X4" s="370"/>
      <c r="Y4" s="370"/>
      <c r="Z4" s="265"/>
      <c r="AA4" s="370" t="s">
        <v>53</v>
      </c>
      <c r="AB4" s="370"/>
      <c r="AC4" s="370"/>
      <c r="AD4" s="265"/>
      <c r="AE4" s="371" t="s">
        <v>54</v>
      </c>
      <c r="AF4" s="371"/>
      <c r="AG4" s="371"/>
      <c r="AH4" s="267"/>
      <c r="AI4" s="371" t="s">
        <v>43</v>
      </c>
      <c r="AJ4" s="371"/>
      <c r="AK4" s="371"/>
      <c r="AL4" s="267"/>
      <c r="AM4" s="371" t="s">
        <v>55</v>
      </c>
      <c r="AN4" s="371"/>
      <c r="AO4" s="371"/>
    </row>
    <row r="5" spans="1:256" s="268" customFormat="1" ht="10.5" customHeight="1">
      <c r="A5" s="263"/>
      <c r="B5" s="264"/>
      <c r="C5" s="266" t="s">
        <v>2</v>
      </c>
      <c r="D5" s="269"/>
      <c r="E5" s="368" t="s">
        <v>33</v>
      </c>
      <c r="F5" s="368"/>
      <c r="G5" s="266" t="s">
        <v>2</v>
      </c>
      <c r="H5" s="269"/>
      <c r="I5" s="368" t="s">
        <v>33</v>
      </c>
      <c r="J5" s="368"/>
      <c r="K5" s="266" t="s">
        <v>2</v>
      </c>
      <c r="L5" s="269"/>
      <c r="M5" s="368" t="s">
        <v>33</v>
      </c>
      <c r="N5" s="368"/>
      <c r="O5" s="266" t="s">
        <v>2</v>
      </c>
      <c r="P5" s="269"/>
      <c r="Q5" s="368" t="s">
        <v>33</v>
      </c>
      <c r="R5" s="368"/>
      <c r="S5" s="266" t="s">
        <v>2</v>
      </c>
      <c r="T5" s="269"/>
      <c r="U5" s="368" t="s">
        <v>33</v>
      </c>
      <c r="V5" s="368"/>
      <c r="W5" s="266" t="s">
        <v>2</v>
      </c>
      <c r="X5" s="269"/>
      <c r="Y5" s="368" t="s">
        <v>33</v>
      </c>
      <c r="Z5" s="368"/>
      <c r="AA5" s="266" t="s">
        <v>2</v>
      </c>
      <c r="AB5" s="269"/>
      <c r="AC5" s="368" t="s">
        <v>33</v>
      </c>
      <c r="AD5" s="368"/>
      <c r="AE5" s="270" t="s">
        <v>2</v>
      </c>
      <c r="AF5" s="271"/>
      <c r="AG5" s="272" t="s">
        <v>33</v>
      </c>
      <c r="AH5" s="273"/>
      <c r="AI5" s="270" t="s">
        <v>2</v>
      </c>
      <c r="AJ5" s="271"/>
      <c r="AK5" s="272" t="s">
        <v>33</v>
      </c>
      <c r="AL5" s="273"/>
      <c r="AM5" s="270" t="s">
        <v>2</v>
      </c>
      <c r="AN5" s="271"/>
      <c r="AO5" s="272" t="s">
        <v>33</v>
      </c>
    </row>
    <row r="6" spans="1:256" s="274" customFormat="1" ht="10.5" customHeight="1">
      <c r="A6" s="274" t="s">
        <v>3</v>
      </c>
      <c r="C6" s="275" t="s">
        <v>4</v>
      </c>
      <c r="D6" s="276" t="s">
        <v>5</v>
      </c>
      <c r="E6" s="369" t="s">
        <v>34</v>
      </c>
      <c r="F6" s="369"/>
      <c r="G6" s="275" t="s">
        <v>4</v>
      </c>
      <c r="H6" s="276" t="s">
        <v>5</v>
      </c>
      <c r="I6" s="369" t="s">
        <v>34</v>
      </c>
      <c r="J6" s="369"/>
      <c r="K6" s="275" t="s">
        <v>4</v>
      </c>
      <c r="L6" s="276" t="s">
        <v>5</v>
      </c>
      <c r="M6" s="369" t="s">
        <v>34</v>
      </c>
      <c r="N6" s="369"/>
      <c r="O6" s="275" t="s">
        <v>4</v>
      </c>
      <c r="P6" s="276" t="s">
        <v>5</v>
      </c>
      <c r="Q6" s="369" t="s">
        <v>34</v>
      </c>
      <c r="R6" s="369"/>
      <c r="S6" s="275" t="s">
        <v>4</v>
      </c>
      <c r="T6" s="276" t="s">
        <v>5</v>
      </c>
      <c r="U6" s="369" t="s">
        <v>34</v>
      </c>
      <c r="V6" s="369"/>
      <c r="W6" s="275" t="s">
        <v>4</v>
      </c>
      <c r="X6" s="276" t="s">
        <v>5</v>
      </c>
      <c r="Y6" s="369" t="s">
        <v>34</v>
      </c>
      <c r="Z6" s="369"/>
      <c r="AA6" s="275" t="s">
        <v>4</v>
      </c>
      <c r="AB6" s="276" t="s">
        <v>5</v>
      </c>
      <c r="AC6" s="369" t="s">
        <v>34</v>
      </c>
      <c r="AD6" s="369"/>
      <c r="AE6" s="275" t="s">
        <v>4</v>
      </c>
      <c r="AF6" s="276" t="s">
        <v>5</v>
      </c>
      <c r="AG6" s="277" t="s">
        <v>34</v>
      </c>
      <c r="AH6" s="278"/>
      <c r="AI6" s="275" t="s">
        <v>4</v>
      </c>
      <c r="AJ6" s="276" t="s">
        <v>5</v>
      </c>
      <c r="AK6" s="277" t="s">
        <v>34</v>
      </c>
      <c r="AL6" s="278"/>
      <c r="AM6" s="275" t="s">
        <v>4</v>
      </c>
      <c r="AN6" s="276" t="s">
        <v>5</v>
      </c>
      <c r="AO6" s="277" t="s">
        <v>34</v>
      </c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</row>
    <row r="7" spans="1:256" s="281" customFormat="1" ht="10.5" customHeight="1">
      <c r="A7" s="280" t="s">
        <v>6</v>
      </c>
      <c r="B7" s="280"/>
      <c r="C7" s="91">
        <v>19464</v>
      </c>
      <c r="D7" s="92">
        <v>26915642</v>
      </c>
      <c r="E7" s="93">
        <v>1382.8422729140977</v>
      </c>
      <c r="F7" s="93"/>
      <c r="G7" s="91">
        <v>17527</v>
      </c>
      <c r="H7" s="92">
        <v>27645363</v>
      </c>
      <c r="I7" s="93">
        <v>1577.301477720089</v>
      </c>
      <c r="J7" s="92"/>
      <c r="K7" s="91">
        <v>18008</v>
      </c>
      <c r="L7" s="92">
        <v>28450424</v>
      </c>
      <c r="M7" s="93">
        <v>1579.8769435806307</v>
      </c>
      <c r="N7" s="92"/>
      <c r="O7" s="91">
        <v>20189</v>
      </c>
      <c r="P7" s="92">
        <v>31035566</v>
      </c>
      <c r="Q7" s="93">
        <v>1537.2512754470256</v>
      </c>
      <c r="R7" s="92"/>
      <c r="S7" s="91">
        <v>21788</v>
      </c>
      <c r="T7" s="92">
        <v>33834371</v>
      </c>
      <c r="U7" s="93">
        <v>1552.8901689003121</v>
      </c>
      <c r="V7" s="92"/>
      <c r="W7" s="94">
        <v>22141</v>
      </c>
      <c r="X7" s="95">
        <v>37009376</v>
      </c>
      <c r="Y7" s="96">
        <v>1671.5313671469221</v>
      </c>
      <c r="Z7" s="95"/>
      <c r="AA7" s="94">
        <v>22830</v>
      </c>
      <c r="AB7" s="95">
        <v>40739792</v>
      </c>
      <c r="AC7" s="96">
        <v>1784.4849759088918</v>
      </c>
      <c r="AD7" s="95"/>
      <c r="AE7" s="97">
        <v>30054</v>
      </c>
      <c r="AF7" s="98">
        <v>64425073</v>
      </c>
      <c r="AG7" s="99">
        <f>AF7/AE7</f>
        <v>2143.6438743594863</v>
      </c>
      <c r="AH7" s="100"/>
      <c r="AI7" s="97">
        <f>SUM(AI8:AI16)</f>
        <v>30690</v>
      </c>
      <c r="AJ7" s="98">
        <f>SUM(AJ8:AJ16)</f>
        <v>77781268</v>
      </c>
      <c r="AK7" s="99">
        <f>AJ7/AI7</f>
        <v>2534.4173346366897</v>
      </c>
      <c r="AL7" s="100"/>
      <c r="AM7" s="97">
        <f>SUM(AM8:AM16)</f>
        <v>34124</v>
      </c>
      <c r="AN7" s="98">
        <f>SUM(AN8:AN16)</f>
        <v>86043430</v>
      </c>
      <c r="AO7" s="99">
        <f>AN7/AM7</f>
        <v>2521.493084046419</v>
      </c>
    </row>
    <row r="8" spans="1:256" ht="10.5" customHeight="1">
      <c r="A8" s="282"/>
      <c r="B8" s="282" t="s">
        <v>7</v>
      </c>
      <c r="C8" s="101">
        <v>5338</v>
      </c>
      <c r="D8" s="102">
        <v>2691787</v>
      </c>
      <c r="E8" s="103">
        <v>504.26882727613338</v>
      </c>
      <c r="F8" s="103"/>
      <c r="G8" s="101">
        <v>3336</v>
      </c>
      <c r="H8" s="102">
        <v>2655690</v>
      </c>
      <c r="I8" s="103">
        <v>796.0701438848921</v>
      </c>
      <c r="J8" s="102"/>
      <c r="K8" s="101">
        <v>2343</v>
      </c>
      <c r="L8" s="102">
        <v>1769961</v>
      </c>
      <c r="M8" s="103">
        <v>755.42509603072983</v>
      </c>
      <c r="N8" s="102"/>
      <c r="O8" s="101">
        <v>2855</v>
      </c>
      <c r="P8" s="102">
        <v>2364959</v>
      </c>
      <c r="Q8" s="103">
        <v>828.35691768826621</v>
      </c>
      <c r="R8" s="102"/>
      <c r="S8" s="101">
        <v>3104</v>
      </c>
      <c r="T8" s="102">
        <v>2486449</v>
      </c>
      <c r="U8" s="103">
        <v>801.04671391752572</v>
      </c>
      <c r="V8" s="102"/>
      <c r="W8" s="104">
        <v>2737</v>
      </c>
      <c r="X8" s="105">
        <v>2564410</v>
      </c>
      <c r="Y8" s="106">
        <v>936.94190719766164</v>
      </c>
      <c r="Z8" s="105"/>
      <c r="AA8" s="104">
        <v>2885</v>
      </c>
      <c r="AB8" s="105">
        <v>2781162</v>
      </c>
      <c r="AC8" s="106">
        <v>964.00762564991339</v>
      </c>
      <c r="AD8" s="105"/>
      <c r="AE8" s="107">
        <v>13279</v>
      </c>
      <c r="AF8" s="108">
        <v>21321283</v>
      </c>
      <c r="AG8" s="109">
        <f>AF8/AE8</f>
        <v>1605.6392047593945</v>
      </c>
      <c r="AH8" s="110"/>
      <c r="AI8" s="107">
        <v>13020</v>
      </c>
      <c r="AJ8" s="108">
        <v>22719123</v>
      </c>
      <c r="AK8" s="109">
        <v>1744.9403225806452</v>
      </c>
      <c r="AL8" s="110"/>
      <c r="AM8" s="107">
        <v>14109</v>
      </c>
      <c r="AN8" s="108">
        <v>25556014</v>
      </c>
      <c r="AO8" s="111">
        <f t="shared" ref="AO8:AO16" si="0">AN8/AM8</f>
        <v>1811.3270961797434</v>
      </c>
    </row>
    <row r="9" spans="1:256" ht="10.5" customHeight="1">
      <c r="A9" s="282"/>
      <c r="B9" s="282" t="s">
        <v>8</v>
      </c>
      <c r="C9" s="101">
        <v>7378</v>
      </c>
      <c r="D9" s="102">
        <v>9798223</v>
      </c>
      <c r="E9" s="103">
        <v>1328.0323936026023</v>
      </c>
      <c r="F9" s="103"/>
      <c r="G9" s="101">
        <v>7496</v>
      </c>
      <c r="H9" s="102">
        <v>10626101</v>
      </c>
      <c r="I9" s="103">
        <v>1417.5695037353255</v>
      </c>
      <c r="J9" s="102"/>
      <c r="K9" s="101">
        <v>8185</v>
      </c>
      <c r="L9" s="102">
        <v>11671372</v>
      </c>
      <c r="M9" s="103">
        <v>1425.9464874770922</v>
      </c>
      <c r="N9" s="102"/>
      <c r="O9" s="101">
        <v>8736</v>
      </c>
      <c r="P9" s="102">
        <v>12697707</v>
      </c>
      <c r="Q9" s="103">
        <v>1453.4921016483515</v>
      </c>
      <c r="R9" s="102"/>
      <c r="S9" s="112">
        <v>9636</v>
      </c>
      <c r="T9" s="102">
        <v>14361434</v>
      </c>
      <c r="U9" s="103">
        <v>1490.3937318389374</v>
      </c>
      <c r="V9" s="102"/>
      <c r="W9" s="113">
        <v>9564</v>
      </c>
      <c r="X9" s="105">
        <v>16044522</v>
      </c>
      <c r="Y9" s="106">
        <v>1677.5953575909662</v>
      </c>
      <c r="Z9" s="105"/>
      <c r="AA9" s="113">
        <v>9893</v>
      </c>
      <c r="AB9" s="105">
        <v>17845062</v>
      </c>
      <c r="AC9" s="106">
        <v>1803.806934195896</v>
      </c>
      <c r="AD9" s="105"/>
      <c r="AE9" s="114">
        <v>7664</v>
      </c>
      <c r="AF9" s="108">
        <v>17451958</v>
      </c>
      <c r="AG9" s="109">
        <f>AF9/AE9</f>
        <v>2277.134394572025</v>
      </c>
      <c r="AH9" s="110"/>
      <c r="AI9" s="114">
        <v>8099</v>
      </c>
      <c r="AJ9" s="108">
        <v>25205446</v>
      </c>
      <c r="AK9" s="109">
        <v>3112.1676750216075</v>
      </c>
      <c r="AL9" s="110"/>
      <c r="AM9" s="114">
        <v>9241</v>
      </c>
      <c r="AN9" s="108">
        <v>26902449</v>
      </c>
      <c r="AO9" s="111">
        <f t="shared" si="0"/>
        <v>2911.2053890271613</v>
      </c>
    </row>
    <row r="10" spans="1:256" ht="10.5" customHeight="1">
      <c r="A10" s="282"/>
      <c r="B10" s="282" t="s">
        <v>32</v>
      </c>
      <c r="C10" s="101">
        <v>1079</v>
      </c>
      <c r="D10" s="102">
        <v>9334997</v>
      </c>
      <c r="E10" s="103">
        <v>8651.5264133456913</v>
      </c>
      <c r="F10" s="103"/>
      <c r="G10" s="101">
        <v>928</v>
      </c>
      <c r="H10" s="102">
        <v>8636515</v>
      </c>
      <c r="I10" s="103">
        <v>9306.5894396551721</v>
      </c>
      <c r="J10" s="102"/>
      <c r="K10" s="101">
        <v>831</v>
      </c>
      <c r="L10" s="102">
        <v>8353688</v>
      </c>
      <c r="M10" s="103">
        <v>10052.572803850782</v>
      </c>
      <c r="N10" s="102"/>
      <c r="O10" s="101">
        <v>776</v>
      </c>
      <c r="P10" s="102">
        <v>8074141</v>
      </c>
      <c r="Q10" s="103">
        <v>10404.820876288661</v>
      </c>
      <c r="R10" s="102"/>
      <c r="S10" s="112">
        <v>741</v>
      </c>
      <c r="T10" s="102">
        <v>8006088</v>
      </c>
      <c r="U10" s="103">
        <v>10804.437246963562</v>
      </c>
      <c r="V10" s="102"/>
      <c r="W10" s="113">
        <v>725</v>
      </c>
      <c r="X10" s="105">
        <v>8254429</v>
      </c>
      <c r="Y10" s="106">
        <v>11385.419310344827</v>
      </c>
      <c r="Z10" s="105"/>
      <c r="AA10" s="113">
        <v>810</v>
      </c>
      <c r="AB10" s="105">
        <v>9544503</v>
      </c>
      <c r="AC10" s="106">
        <v>11783.337037037038</v>
      </c>
      <c r="AD10" s="105"/>
      <c r="AE10" s="114">
        <v>1387</v>
      </c>
      <c r="AF10" s="108">
        <v>13341381</v>
      </c>
      <c r="AG10" s="109">
        <f>AF10/AE10</f>
        <v>9618.8759913482336</v>
      </c>
      <c r="AH10" s="110"/>
      <c r="AI10" s="114">
        <v>1327</v>
      </c>
      <c r="AJ10" s="108">
        <v>14015834</v>
      </c>
      <c r="AK10" s="109">
        <v>10562.045214770158</v>
      </c>
      <c r="AL10" s="110"/>
      <c r="AM10" s="114">
        <v>2458</v>
      </c>
      <c r="AN10" s="108">
        <v>16843999</v>
      </c>
      <c r="AO10" s="111">
        <f t="shared" si="0"/>
        <v>6852.7253864930835</v>
      </c>
    </row>
    <row r="11" spans="1:256" ht="10.5" hidden="1" customHeight="1">
      <c r="A11" s="282"/>
      <c r="B11" s="282" t="s">
        <v>31</v>
      </c>
      <c r="C11" s="101">
        <v>10</v>
      </c>
      <c r="D11" s="102">
        <v>11990</v>
      </c>
      <c r="E11" s="103">
        <v>1199</v>
      </c>
      <c r="F11" s="103"/>
      <c r="G11" s="101">
        <v>10</v>
      </c>
      <c r="H11" s="102">
        <v>11891</v>
      </c>
      <c r="I11" s="103">
        <v>1189.0999999999999</v>
      </c>
      <c r="J11" s="102"/>
      <c r="K11" s="101">
        <v>7</v>
      </c>
      <c r="L11" s="102">
        <v>6411</v>
      </c>
      <c r="M11" s="103">
        <v>915.85714285714289</v>
      </c>
      <c r="N11" s="102"/>
      <c r="O11" s="101">
        <v>5</v>
      </c>
      <c r="P11" s="102">
        <v>16552</v>
      </c>
      <c r="Q11" s="103">
        <v>3310.4</v>
      </c>
      <c r="R11" s="102"/>
      <c r="S11" s="101">
        <v>1</v>
      </c>
      <c r="T11" s="102">
        <v>7366</v>
      </c>
      <c r="U11" s="103">
        <v>7366</v>
      </c>
      <c r="V11" s="102"/>
      <c r="W11" s="104">
        <v>7</v>
      </c>
      <c r="X11" s="105">
        <v>22905</v>
      </c>
      <c r="Y11" s="106">
        <v>3272.1428571428573</v>
      </c>
      <c r="Z11" s="105"/>
      <c r="AA11" s="104">
        <v>2</v>
      </c>
      <c r="AB11" s="105">
        <v>11114</v>
      </c>
      <c r="AC11" s="106">
        <v>5557</v>
      </c>
      <c r="AD11" s="105"/>
      <c r="AE11" s="107">
        <v>0</v>
      </c>
      <c r="AF11" s="108">
        <v>0</v>
      </c>
      <c r="AG11" s="109">
        <v>0</v>
      </c>
      <c r="AH11" s="110"/>
      <c r="AI11" s="107"/>
      <c r="AJ11" s="108"/>
      <c r="AK11" s="109" t="e">
        <v>#DIV/0!</v>
      </c>
      <c r="AL11" s="110"/>
      <c r="AM11" s="107"/>
      <c r="AN11" s="108"/>
      <c r="AO11" s="111" t="e">
        <f t="shared" si="0"/>
        <v>#DIV/0!</v>
      </c>
    </row>
    <row r="12" spans="1:256" ht="10.5" customHeight="1">
      <c r="A12" s="282"/>
      <c r="B12" s="282" t="s">
        <v>38</v>
      </c>
      <c r="C12" s="101"/>
      <c r="D12" s="102"/>
      <c r="E12" s="103"/>
      <c r="F12" s="103"/>
      <c r="G12" s="101"/>
      <c r="H12" s="102"/>
      <c r="I12" s="103"/>
      <c r="J12" s="102"/>
      <c r="K12" s="101"/>
      <c r="L12" s="102"/>
      <c r="M12" s="103"/>
      <c r="N12" s="102"/>
      <c r="O12" s="101"/>
      <c r="P12" s="102"/>
      <c r="Q12" s="103"/>
      <c r="R12" s="102"/>
      <c r="S12" s="101"/>
      <c r="T12" s="102"/>
      <c r="U12" s="103"/>
      <c r="V12" s="102"/>
      <c r="W12" s="104"/>
      <c r="X12" s="105"/>
      <c r="Y12" s="106"/>
      <c r="Z12" s="105"/>
      <c r="AA12" s="104"/>
      <c r="AB12" s="105"/>
      <c r="AC12" s="106"/>
      <c r="AD12" s="105"/>
      <c r="AE12" s="107">
        <v>3</v>
      </c>
      <c r="AF12" s="108">
        <v>9278</v>
      </c>
      <c r="AG12" s="109">
        <f t="shared" ref="AG12:AG29" si="1">AF12/AE12</f>
        <v>3092.6666666666665</v>
      </c>
      <c r="AH12" s="110"/>
      <c r="AI12" s="107">
        <v>0</v>
      </c>
      <c r="AJ12" s="108">
        <v>0</v>
      </c>
      <c r="AK12" s="109"/>
      <c r="AL12" s="110"/>
      <c r="AM12" s="107">
        <v>0</v>
      </c>
      <c r="AN12" s="108">
        <v>0</v>
      </c>
      <c r="AO12" s="111" t="e">
        <f t="shared" si="0"/>
        <v>#DIV/0!</v>
      </c>
    </row>
    <row r="13" spans="1:256" ht="10.5" customHeight="1">
      <c r="A13" s="282"/>
      <c r="B13" s="282" t="s">
        <v>9</v>
      </c>
      <c r="C13" s="101">
        <v>5315</v>
      </c>
      <c r="D13" s="102">
        <v>4941245</v>
      </c>
      <c r="E13" s="103">
        <v>929.67920978363122</v>
      </c>
      <c r="F13" s="103"/>
      <c r="G13" s="101">
        <v>5443</v>
      </c>
      <c r="H13" s="102">
        <v>5587862</v>
      </c>
      <c r="I13" s="103">
        <v>1026.6143670769795</v>
      </c>
      <c r="J13" s="102"/>
      <c r="K13" s="101">
        <v>6336</v>
      </c>
      <c r="L13" s="102">
        <v>6523477</v>
      </c>
      <c r="M13" s="103">
        <v>1029.5891729797979</v>
      </c>
      <c r="N13" s="102"/>
      <c r="O13" s="101">
        <v>7459</v>
      </c>
      <c r="P13" s="102">
        <v>7737607</v>
      </c>
      <c r="Q13" s="103">
        <v>1037.3517897841534</v>
      </c>
      <c r="R13" s="102"/>
      <c r="S13" s="101">
        <v>7962</v>
      </c>
      <c r="T13" s="102">
        <v>8834934</v>
      </c>
      <c r="U13" s="103">
        <v>1109.6375282592314</v>
      </c>
      <c r="V13" s="102"/>
      <c r="W13" s="104">
        <v>8773</v>
      </c>
      <c r="X13" s="105">
        <v>9990410</v>
      </c>
      <c r="Y13" s="106">
        <v>1138.7678103271401</v>
      </c>
      <c r="Z13" s="105"/>
      <c r="AA13" s="104">
        <v>8882</v>
      </c>
      <c r="AB13" s="105">
        <v>10415181</v>
      </c>
      <c r="AC13" s="106">
        <v>1172.616640396307</v>
      </c>
      <c r="AD13" s="105"/>
      <c r="AE13" s="107">
        <v>7449</v>
      </c>
      <c r="AF13" s="108">
        <v>12192153</v>
      </c>
      <c r="AG13" s="109">
        <f t="shared" si="1"/>
        <v>1636.7503020539671</v>
      </c>
      <c r="AH13" s="110"/>
      <c r="AI13" s="107">
        <v>8237</v>
      </c>
      <c r="AJ13" s="108">
        <v>15834365</v>
      </c>
      <c r="AK13" s="109">
        <v>1922.3461211606168</v>
      </c>
      <c r="AL13" s="110"/>
      <c r="AM13" s="107">
        <v>8282</v>
      </c>
      <c r="AN13" s="108">
        <v>16558301</v>
      </c>
      <c r="AO13" s="111">
        <f t="shared" si="0"/>
        <v>1999.3118811881188</v>
      </c>
    </row>
    <row r="14" spans="1:256" ht="10.5" customHeight="1">
      <c r="A14" s="282"/>
      <c r="B14" s="282" t="s">
        <v>10</v>
      </c>
      <c r="C14" s="101">
        <v>344</v>
      </c>
      <c r="D14" s="102">
        <v>137400</v>
      </c>
      <c r="E14" s="103">
        <v>399.41860465116281</v>
      </c>
      <c r="F14" s="103"/>
      <c r="G14" s="101">
        <v>314</v>
      </c>
      <c r="H14" s="102">
        <v>127304</v>
      </c>
      <c r="I14" s="103">
        <v>405.42675159235671</v>
      </c>
      <c r="J14" s="102"/>
      <c r="K14" s="101">
        <v>306</v>
      </c>
      <c r="L14" s="102">
        <v>125515</v>
      </c>
      <c r="M14" s="103">
        <v>410.17973856209153</v>
      </c>
      <c r="N14" s="102"/>
      <c r="O14" s="101">
        <v>345</v>
      </c>
      <c r="P14" s="102">
        <v>136800</v>
      </c>
      <c r="Q14" s="103">
        <v>396.52173913043481</v>
      </c>
      <c r="R14" s="102"/>
      <c r="S14" s="101">
        <v>335</v>
      </c>
      <c r="T14" s="102">
        <v>131800</v>
      </c>
      <c r="U14" s="103">
        <v>393.43283582089555</v>
      </c>
      <c r="V14" s="102"/>
      <c r="W14" s="104">
        <v>333</v>
      </c>
      <c r="X14" s="105">
        <v>131200</v>
      </c>
      <c r="Y14" s="106">
        <v>393.99399399399397</v>
      </c>
      <c r="Z14" s="105"/>
      <c r="AA14" s="104">
        <v>356</v>
      </c>
      <c r="AB14" s="105">
        <v>140770</v>
      </c>
      <c r="AC14" s="106">
        <v>395.42134831460675</v>
      </c>
      <c r="AD14" s="105"/>
      <c r="AE14" s="107">
        <v>269</v>
      </c>
      <c r="AF14" s="108">
        <v>106020</v>
      </c>
      <c r="AG14" s="109">
        <f t="shared" si="1"/>
        <v>394.12639405204459</v>
      </c>
      <c r="AH14" s="110"/>
      <c r="AI14" s="107">
        <v>0</v>
      </c>
      <c r="AJ14" s="108">
        <v>0</v>
      </c>
      <c r="AK14" s="109"/>
      <c r="AL14" s="110"/>
      <c r="AM14" s="107">
        <v>0</v>
      </c>
      <c r="AN14" s="108">
        <v>0</v>
      </c>
      <c r="AO14" s="111" t="e">
        <f t="shared" si="0"/>
        <v>#DIV/0!</v>
      </c>
    </row>
    <row r="15" spans="1:256" ht="10.5" customHeight="1">
      <c r="A15" s="282"/>
      <c r="B15" s="282" t="s">
        <v>35</v>
      </c>
      <c r="C15" s="101"/>
      <c r="D15" s="102"/>
      <c r="E15" s="103"/>
      <c r="F15" s="103"/>
      <c r="G15" s="101"/>
      <c r="H15" s="102"/>
      <c r="I15" s="103"/>
      <c r="J15" s="102"/>
      <c r="K15" s="101"/>
      <c r="L15" s="102"/>
      <c r="M15" s="103"/>
      <c r="N15" s="102"/>
      <c r="O15" s="101"/>
      <c r="P15" s="102"/>
      <c r="Q15" s="103"/>
      <c r="R15" s="102"/>
      <c r="S15" s="101"/>
      <c r="T15" s="102"/>
      <c r="U15" s="103"/>
      <c r="V15" s="102"/>
      <c r="W15" s="104"/>
      <c r="X15" s="105"/>
      <c r="Y15" s="106"/>
      <c r="Z15" s="105"/>
      <c r="AA15" s="104"/>
      <c r="AB15" s="105"/>
      <c r="AC15" s="106"/>
      <c r="AD15" s="105"/>
      <c r="AE15" s="107"/>
      <c r="AF15" s="108"/>
      <c r="AG15" s="109"/>
      <c r="AH15" s="110"/>
      <c r="AI15" s="107">
        <v>7</v>
      </c>
      <c r="AJ15" s="108">
        <v>6500</v>
      </c>
      <c r="AK15" s="109">
        <v>928.57142857142856</v>
      </c>
      <c r="AL15" s="110"/>
      <c r="AM15" s="107">
        <v>4</v>
      </c>
      <c r="AN15" s="108">
        <v>4000</v>
      </c>
      <c r="AO15" s="111">
        <f t="shared" si="0"/>
        <v>1000</v>
      </c>
    </row>
    <row r="16" spans="1:256" ht="10.5" customHeight="1">
      <c r="A16" s="282"/>
      <c r="B16" s="282" t="s">
        <v>56</v>
      </c>
      <c r="C16" s="101"/>
      <c r="D16" s="102"/>
      <c r="E16" s="103"/>
      <c r="F16" s="103"/>
      <c r="G16" s="101"/>
      <c r="H16" s="102"/>
      <c r="I16" s="103"/>
      <c r="J16" s="102"/>
      <c r="K16" s="101"/>
      <c r="L16" s="102"/>
      <c r="M16" s="103"/>
      <c r="N16" s="102"/>
      <c r="O16" s="101">
        <v>13</v>
      </c>
      <c r="P16" s="102">
        <v>7800</v>
      </c>
      <c r="Q16" s="103">
        <v>600</v>
      </c>
      <c r="R16" s="102"/>
      <c r="S16" s="101">
        <v>9</v>
      </c>
      <c r="T16" s="102">
        <v>6300</v>
      </c>
      <c r="U16" s="103">
        <v>700</v>
      </c>
      <c r="V16" s="102"/>
      <c r="W16" s="104">
        <v>2</v>
      </c>
      <c r="X16" s="105">
        <v>1500</v>
      </c>
      <c r="Y16" s="106">
        <v>750</v>
      </c>
      <c r="Z16" s="105"/>
      <c r="AA16" s="104">
        <v>2</v>
      </c>
      <c r="AB16" s="105">
        <v>2000</v>
      </c>
      <c r="AC16" s="106">
        <v>1000</v>
      </c>
      <c r="AD16" s="105"/>
      <c r="AE16" s="107">
        <v>3</v>
      </c>
      <c r="AF16" s="108">
        <v>3000</v>
      </c>
      <c r="AG16" s="109">
        <f t="shared" si="1"/>
        <v>1000</v>
      </c>
      <c r="AH16" s="110"/>
      <c r="AI16" s="107">
        <v>0</v>
      </c>
      <c r="AJ16" s="108">
        <v>0</v>
      </c>
      <c r="AL16" s="110"/>
      <c r="AM16" s="107">
        <v>30</v>
      </c>
      <c r="AN16" s="108">
        <v>178667</v>
      </c>
      <c r="AO16" s="111">
        <f t="shared" si="0"/>
        <v>5955.5666666666666</v>
      </c>
    </row>
    <row r="17" spans="1:41" s="283" customFormat="1" ht="10.5" customHeight="1">
      <c r="A17" s="280" t="s">
        <v>11</v>
      </c>
      <c r="B17" s="280"/>
      <c r="C17" s="115">
        <v>8253</v>
      </c>
      <c r="D17" s="116">
        <v>10922514</v>
      </c>
      <c r="E17" s="117">
        <v>1323.4598327880772</v>
      </c>
      <c r="F17" s="117"/>
      <c r="G17" s="115">
        <v>7597</v>
      </c>
      <c r="H17" s="116">
        <v>10562491</v>
      </c>
      <c r="I17" s="93">
        <v>1390.3502698433592</v>
      </c>
      <c r="J17" s="116"/>
      <c r="K17" s="115">
        <v>7243</v>
      </c>
      <c r="L17" s="116">
        <v>10636496</v>
      </c>
      <c r="M17" s="117">
        <v>1468.5207786828662</v>
      </c>
      <c r="N17" s="116"/>
      <c r="O17" s="115">
        <v>7001</v>
      </c>
      <c r="P17" s="116">
        <v>11109272</v>
      </c>
      <c r="Q17" s="117">
        <v>1586.8121696900444</v>
      </c>
      <c r="R17" s="116"/>
      <c r="S17" s="115">
        <v>7064</v>
      </c>
      <c r="T17" s="116">
        <v>12480965</v>
      </c>
      <c r="U17" s="117">
        <v>1766.8410249150622</v>
      </c>
      <c r="V17" s="116"/>
      <c r="W17" s="118">
        <v>6854</v>
      </c>
      <c r="X17" s="119">
        <v>11645720</v>
      </c>
      <c r="Y17" s="120">
        <v>1699.1129267580975</v>
      </c>
      <c r="Z17" s="119"/>
      <c r="AA17" s="118">
        <v>6798</v>
      </c>
      <c r="AB17" s="119">
        <v>12867898</v>
      </c>
      <c r="AC17" s="120">
        <v>1892.8946749043837</v>
      </c>
      <c r="AD17" s="119"/>
      <c r="AE17" s="121">
        <v>9334</v>
      </c>
      <c r="AF17" s="98">
        <v>19898026</v>
      </c>
      <c r="AG17" s="99">
        <f t="shared" si="1"/>
        <v>2131.7790872080564</v>
      </c>
      <c r="AH17" s="100"/>
      <c r="AI17" s="121">
        <f>SUM(AI18:AI29)</f>
        <v>10783</v>
      </c>
      <c r="AJ17" s="98">
        <f>SUM(AJ18:AJ29)</f>
        <v>21840185</v>
      </c>
      <c r="AK17" s="99">
        <f>AJ17/AI17</f>
        <v>2025.4275248075676</v>
      </c>
      <c r="AL17" s="100"/>
      <c r="AM17" s="121">
        <f>SUM(AM18:AM30)</f>
        <v>10645</v>
      </c>
      <c r="AN17" s="98">
        <f>SUM(AN18:AN30)</f>
        <v>22840520</v>
      </c>
      <c r="AO17" s="99">
        <f>AN17/AM17</f>
        <v>2145.6571160169092</v>
      </c>
    </row>
    <row r="18" spans="1:41" ht="10.5" customHeight="1">
      <c r="A18" s="282"/>
      <c r="B18" s="282" t="s">
        <v>12</v>
      </c>
      <c r="C18" s="101">
        <v>5707</v>
      </c>
      <c r="D18" s="102">
        <v>8209112</v>
      </c>
      <c r="E18" s="103">
        <v>1438.4285964604871</v>
      </c>
      <c r="F18" s="103"/>
      <c r="G18" s="101">
        <v>5308</v>
      </c>
      <c r="H18" s="102">
        <v>7660746</v>
      </c>
      <c r="I18" s="103">
        <v>1443.2452901281085</v>
      </c>
      <c r="J18" s="102"/>
      <c r="K18" s="101">
        <v>5201</v>
      </c>
      <c r="L18" s="102">
        <v>7757984</v>
      </c>
      <c r="M18" s="103">
        <v>1491.6331474716401</v>
      </c>
      <c r="N18" s="102"/>
      <c r="O18" s="101">
        <v>5075</v>
      </c>
      <c r="P18" s="102">
        <v>7993415</v>
      </c>
      <c r="Q18" s="103">
        <v>1575.0571428571429</v>
      </c>
      <c r="R18" s="102"/>
      <c r="S18" s="101">
        <v>5289</v>
      </c>
      <c r="T18" s="102">
        <v>9415144</v>
      </c>
      <c r="U18" s="103">
        <v>1780.1368878805067</v>
      </c>
      <c r="V18" s="102"/>
      <c r="W18" s="104">
        <v>4884</v>
      </c>
      <c r="X18" s="105">
        <v>8931636</v>
      </c>
      <c r="Y18" s="106">
        <v>1828.7542997542998</v>
      </c>
      <c r="Z18" s="105"/>
      <c r="AA18" s="104">
        <v>4826</v>
      </c>
      <c r="AB18" s="105">
        <v>9787719</v>
      </c>
      <c r="AC18" s="106">
        <v>2028.1224616659761</v>
      </c>
      <c r="AD18" s="105"/>
      <c r="AE18" s="107">
        <v>5028</v>
      </c>
      <c r="AF18" s="108">
        <v>12510120</v>
      </c>
      <c r="AG18" s="109">
        <f t="shared" si="1"/>
        <v>2488.0906921241049</v>
      </c>
      <c r="AH18" s="110"/>
      <c r="AI18" s="107">
        <v>4188</v>
      </c>
      <c r="AJ18" s="108">
        <v>10535671</v>
      </c>
      <c r="AK18" s="109">
        <v>2515.6807545367719</v>
      </c>
      <c r="AL18" s="110"/>
      <c r="AM18" s="107">
        <v>4568</v>
      </c>
      <c r="AN18" s="108">
        <v>12099500</v>
      </c>
      <c r="AO18" s="111">
        <f t="shared" ref="AO18:AO30" si="2">AN18/AM18</f>
        <v>2648.7521891418564</v>
      </c>
    </row>
    <row r="19" spans="1:41" ht="10.5" customHeight="1">
      <c r="A19" s="282"/>
      <c r="B19" s="40" t="s">
        <v>60</v>
      </c>
      <c r="C19" s="101"/>
      <c r="D19" s="102"/>
      <c r="E19" s="103"/>
      <c r="F19" s="103"/>
      <c r="G19" s="101"/>
      <c r="H19" s="102"/>
      <c r="I19" s="103"/>
      <c r="J19" s="102"/>
      <c r="K19" s="101"/>
      <c r="L19" s="102"/>
      <c r="M19" s="103"/>
      <c r="N19" s="102"/>
      <c r="O19" s="101"/>
      <c r="P19" s="102"/>
      <c r="Q19" s="103"/>
      <c r="R19" s="102"/>
      <c r="S19" s="101"/>
      <c r="T19" s="102"/>
      <c r="U19" s="103"/>
      <c r="V19" s="102"/>
      <c r="W19" s="104"/>
      <c r="X19" s="105"/>
      <c r="Y19" s="106"/>
      <c r="Z19" s="105"/>
      <c r="AA19" s="104"/>
      <c r="AB19" s="105"/>
      <c r="AC19" s="106"/>
      <c r="AD19" s="105"/>
      <c r="AE19" s="107"/>
      <c r="AF19" s="108"/>
      <c r="AG19" s="109"/>
      <c r="AH19" s="110"/>
      <c r="AI19" s="44">
        <v>715</v>
      </c>
      <c r="AJ19" s="45">
        <v>615542</v>
      </c>
      <c r="AK19" s="109">
        <v>860.89790209790215</v>
      </c>
      <c r="AL19" s="110"/>
      <c r="AM19" s="44">
        <v>1015</v>
      </c>
      <c r="AN19" s="45">
        <v>857626</v>
      </c>
      <c r="AO19" s="111">
        <f t="shared" si="2"/>
        <v>844.95172413793102</v>
      </c>
    </row>
    <row r="20" spans="1:41" ht="10.5" customHeight="1">
      <c r="A20" s="282"/>
      <c r="B20" s="40" t="s">
        <v>61</v>
      </c>
      <c r="C20" s="101"/>
      <c r="D20" s="102"/>
      <c r="E20" s="103"/>
      <c r="F20" s="103"/>
      <c r="G20" s="101"/>
      <c r="H20" s="102"/>
      <c r="I20" s="103"/>
      <c r="J20" s="102"/>
      <c r="K20" s="101"/>
      <c r="L20" s="102"/>
      <c r="M20" s="103"/>
      <c r="N20" s="102"/>
      <c r="O20" s="101"/>
      <c r="P20" s="102"/>
      <c r="Q20" s="103"/>
      <c r="R20" s="102"/>
      <c r="S20" s="101"/>
      <c r="T20" s="102"/>
      <c r="U20" s="103"/>
      <c r="V20" s="102"/>
      <c r="W20" s="104"/>
      <c r="X20" s="105"/>
      <c r="Y20" s="106"/>
      <c r="Z20" s="105"/>
      <c r="AA20" s="104"/>
      <c r="AB20" s="105"/>
      <c r="AC20" s="106"/>
      <c r="AD20" s="105"/>
      <c r="AE20" s="107"/>
      <c r="AF20" s="108"/>
      <c r="AG20" s="109"/>
      <c r="AH20" s="110"/>
      <c r="AI20" s="44">
        <v>228</v>
      </c>
      <c r="AJ20" s="45">
        <v>727567</v>
      </c>
      <c r="AK20" s="109">
        <v>3191.0833333333335</v>
      </c>
      <c r="AL20" s="110"/>
      <c r="AM20" s="44">
        <v>225</v>
      </c>
      <c r="AN20" s="45">
        <v>709187</v>
      </c>
      <c r="AO20" s="111">
        <f t="shared" si="2"/>
        <v>3151.9422222222224</v>
      </c>
    </row>
    <row r="21" spans="1:41" ht="10.5" customHeight="1">
      <c r="A21" s="282"/>
      <c r="B21" s="282" t="s">
        <v>37</v>
      </c>
      <c r="C21" s="101"/>
      <c r="D21" s="102"/>
      <c r="E21" s="103"/>
      <c r="F21" s="103"/>
      <c r="G21" s="101"/>
      <c r="H21" s="102"/>
      <c r="I21" s="103"/>
      <c r="J21" s="102"/>
      <c r="K21" s="101"/>
      <c r="L21" s="102"/>
      <c r="M21" s="103"/>
      <c r="N21" s="102"/>
      <c r="O21" s="101"/>
      <c r="P21" s="102"/>
      <c r="Q21" s="103"/>
      <c r="R21" s="102"/>
      <c r="S21" s="101"/>
      <c r="T21" s="102"/>
      <c r="U21" s="103"/>
      <c r="V21" s="102"/>
      <c r="W21" s="104"/>
      <c r="X21" s="105"/>
      <c r="Y21" s="106"/>
      <c r="Z21" s="105"/>
      <c r="AA21" s="104">
        <v>91</v>
      </c>
      <c r="AB21" s="105">
        <v>129000</v>
      </c>
      <c r="AC21" s="106">
        <v>1417.5824175824175</v>
      </c>
      <c r="AD21" s="105"/>
      <c r="AE21" s="107">
        <v>1505</v>
      </c>
      <c r="AF21" s="108">
        <v>1428864</v>
      </c>
      <c r="AG21" s="109">
        <f t="shared" si="1"/>
        <v>949.41129568106317</v>
      </c>
      <c r="AH21" s="110"/>
      <c r="AI21" s="44">
        <v>1459</v>
      </c>
      <c r="AJ21" s="45">
        <v>3452976</v>
      </c>
      <c r="AK21" s="109">
        <v>2366.6730637422893</v>
      </c>
      <c r="AL21" s="110"/>
      <c r="AM21" s="44">
        <v>597</v>
      </c>
      <c r="AN21" s="45">
        <v>2578224</v>
      </c>
      <c r="AO21" s="111">
        <f t="shared" si="2"/>
        <v>4318.6331658291456</v>
      </c>
    </row>
    <row r="22" spans="1:41" ht="10.5" customHeight="1">
      <c r="A22" s="282"/>
      <c r="B22" s="282" t="s">
        <v>13</v>
      </c>
      <c r="C22" s="101">
        <v>1586</v>
      </c>
      <c r="D22" s="102">
        <v>917447</v>
      </c>
      <c r="E22" s="103">
        <v>578.46595208070619</v>
      </c>
      <c r="F22" s="103"/>
      <c r="G22" s="101">
        <v>1260</v>
      </c>
      <c r="H22" s="102">
        <v>1000610</v>
      </c>
      <c r="I22" s="103">
        <v>794.1349206349206</v>
      </c>
      <c r="J22" s="102"/>
      <c r="K22" s="101">
        <v>1027</v>
      </c>
      <c r="L22" s="102">
        <v>941704</v>
      </c>
      <c r="M22" s="103">
        <v>916.94644595910415</v>
      </c>
      <c r="N22" s="102"/>
      <c r="O22" s="101">
        <v>880</v>
      </c>
      <c r="P22" s="102">
        <v>915440</v>
      </c>
      <c r="Q22" s="103">
        <v>1040.2727272727273</v>
      </c>
      <c r="R22" s="102"/>
      <c r="S22" s="101">
        <v>743</v>
      </c>
      <c r="T22" s="102">
        <v>831917</v>
      </c>
      <c r="U22" s="103">
        <v>1119.6729475100942</v>
      </c>
      <c r="V22" s="102"/>
      <c r="W22" s="104">
        <v>945</v>
      </c>
      <c r="X22" s="105">
        <v>737367</v>
      </c>
      <c r="Y22" s="106">
        <v>780.28253968253966</v>
      </c>
      <c r="Z22" s="105"/>
      <c r="AA22" s="104">
        <v>853</v>
      </c>
      <c r="AB22" s="105">
        <v>665257</v>
      </c>
      <c r="AC22" s="106">
        <v>779.90269636576784</v>
      </c>
      <c r="AD22" s="105"/>
      <c r="AE22" s="107">
        <v>569</v>
      </c>
      <c r="AF22" s="108">
        <v>873299</v>
      </c>
      <c r="AG22" s="109">
        <f t="shared" si="1"/>
        <v>1534.7961335676625</v>
      </c>
      <c r="AH22" s="110"/>
      <c r="AI22" s="107">
        <v>2392</v>
      </c>
      <c r="AJ22" s="108">
        <v>1482993</v>
      </c>
      <c r="AK22" s="109">
        <v>619.98035117056861</v>
      </c>
      <c r="AL22" s="110"/>
      <c r="AM22" s="107">
        <v>2293</v>
      </c>
      <c r="AN22" s="108">
        <v>1007248</v>
      </c>
      <c r="AO22" s="111">
        <f t="shared" si="2"/>
        <v>439.27082424771044</v>
      </c>
    </row>
    <row r="23" spans="1:41" ht="10.5" customHeight="1">
      <c r="A23" s="282"/>
      <c r="B23" s="282" t="s">
        <v>14</v>
      </c>
      <c r="C23" s="101">
        <v>331</v>
      </c>
      <c r="D23" s="102">
        <v>631346</v>
      </c>
      <c r="E23" s="103">
        <v>1907.3897280966767</v>
      </c>
      <c r="F23" s="103"/>
      <c r="G23" s="101">
        <v>310</v>
      </c>
      <c r="H23" s="102">
        <v>634612</v>
      </c>
      <c r="I23" s="103">
        <v>2047.1354838709678</v>
      </c>
      <c r="J23" s="102"/>
      <c r="K23" s="101">
        <v>336</v>
      </c>
      <c r="L23" s="102">
        <v>630991</v>
      </c>
      <c r="M23" s="103">
        <v>1877.9494047619048</v>
      </c>
      <c r="N23" s="102"/>
      <c r="O23" s="101">
        <v>294</v>
      </c>
      <c r="P23" s="102">
        <v>644107</v>
      </c>
      <c r="Q23" s="103">
        <v>2190.8401360544217</v>
      </c>
      <c r="R23" s="102"/>
      <c r="S23" s="101">
        <v>326</v>
      </c>
      <c r="T23" s="102">
        <v>680528</v>
      </c>
      <c r="U23" s="103">
        <v>2087.5092024539877</v>
      </c>
      <c r="V23" s="102"/>
      <c r="W23" s="104">
        <v>357</v>
      </c>
      <c r="X23" s="105">
        <v>680010</v>
      </c>
      <c r="Y23" s="106">
        <v>1904.7899159663866</v>
      </c>
      <c r="Z23" s="105"/>
      <c r="AA23" s="104">
        <v>314</v>
      </c>
      <c r="AB23" s="105">
        <v>678224</v>
      </c>
      <c r="AC23" s="106">
        <v>2159.9490445859874</v>
      </c>
      <c r="AD23" s="105"/>
      <c r="AE23" s="107">
        <v>1092</v>
      </c>
      <c r="AF23" s="108">
        <v>1636648</v>
      </c>
      <c r="AG23" s="109">
        <f t="shared" si="1"/>
        <v>1498.7619047619048</v>
      </c>
      <c r="AH23" s="110"/>
      <c r="AI23" s="107">
        <v>693</v>
      </c>
      <c r="AJ23" s="108">
        <v>1754168</v>
      </c>
      <c r="AK23" s="109">
        <v>2531.2669552669554</v>
      </c>
      <c r="AL23" s="110"/>
      <c r="AM23" s="107">
        <v>715</v>
      </c>
      <c r="AN23" s="108">
        <v>1858954</v>
      </c>
      <c r="AO23" s="111">
        <f t="shared" si="2"/>
        <v>2599.9356643356641</v>
      </c>
    </row>
    <row r="24" spans="1:41" ht="10.5" customHeight="1">
      <c r="A24" s="282"/>
      <c r="B24" s="282" t="s">
        <v>15</v>
      </c>
      <c r="C24" s="101">
        <v>258</v>
      </c>
      <c r="D24" s="102">
        <v>228770</v>
      </c>
      <c r="E24" s="103">
        <v>886.7054263565891</v>
      </c>
      <c r="F24" s="103"/>
      <c r="G24" s="101">
        <v>354</v>
      </c>
      <c r="H24" s="102">
        <v>254225</v>
      </c>
      <c r="I24" s="103">
        <v>718.14971751412429</v>
      </c>
      <c r="J24" s="102"/>
      <c r="K24" s="101">
        <v>290</v>
      </c>
      <c r="L24" s="102">
        <v>230907</v>
      </c>
      <c r="M24" s="103">
        <v>796.23103448275867</v>
      </c>
      <c r="N24" s="102"/>
      <c r="O24" s="101">
        <v>272</v>
      </c>
      <c r="P24" s="102">
        <v>234064</v>
      </c>
      <c r="Q24" s="103">
        <v>860.52941176470586</v>
      </c>
      <c r="R24" s="102"/>
      <c r="S24" s="101">
        <v>251</v>
      </c>
      <c r="T24" s="102">
        <v>208950</v>
      </c>
      <c r="U24" s="103">
        <v>832.47011952191235</v>
      </c>
      <c r="V24" s="102"/>
      <c r="W24" s="104">
        <v>287</v>
      </c>
      <c r="X24" s="105">
        <v>209204</v>
      </c>
      <c r="Y24" s="106">
        <v>728.93379790940764</v>
      </c>
      <c r="Z24" s="105"/>
      <c r="AA24" s="104">
        <v>274</v>
      </c>
      <c r="AB24" s="105">
        <v>227496</v>
      </c>
      <c r="AC24" s="106">
        <v>830.27737226277372</v>
      </c>
      <c r="AD24" s="105"/>
      <c r="AE24" s="107">
        <v>336</v>
      </c>
      <c r="AF24" s="108">
        <v>209357</v>
      </c>
      <c r="AG24" s="109">
        <f t="shared" si="1"/>
        <v>623.08630952380952</v>
      </c>
      <c r="AH24" s="110"/>
      <c r="AI24" s="107">
        <v>264</v>
      </c>
      <c r="AJ24" s="108">
        <v>198466</v>
      </c>
      <c r="AK24" s="109">
        <v>751.7651515151515</v>
      </c>
      <c r="AL24" s="110"/>
      <c r="AM24" s="107">
        <v>426</v>
      </c>
      <c r="AN24" s="108">
        <v>266687</v>
      </c>
      <c r="AO24" s="111">
        <f t="shared" si="2"/>
        <v>626.0258215962441</v>
      </c>
    </row>
    <row r="25" spans="1:41" ht="10.5" customHeight="1">
      <c r="A25" s="282"/>
      <c r="B25" s="282" t="s">
        <v>16</v>
      </c>
      <c r="C25" s="101">
        <v>237</v>
      </c>
      <c r="D25" s="102">
        <v>239799</v>
      </c>
      <c r="E25" s="103">
        <v>1011.8101265822785</v>
      </c>
      <c r="F25" s="103"/>
      <c r="G25" s="101">
        <v>213</v>
      </c>
      <c r="H25" s="102">
        <v>234403</v>
      </c>
      <c r="I25" s="103">
        <v>1100.4835680751173</v>
      </c>
      <c r="J25" s="102"/>
      <c r="K25" s="101">
        <v>213</v>
      </c>
      <c r="L25" s="102">
        <v>250822</v>
      </c>
      <c r="M25" s="103">
        <v>1177.5680751173709</v>
      </c>
      <c r="N25" s="102"/>
      <c r="O25" s="101">
        <v>182</v>
      </c>
      <c r="P25" s="102">
        <v>218213</v>
      </c>
      <c r="Q25" s="103">
        <v>1198.9725274725274</v>
      </c>
      <c r="R25" s="102"/>
      <c r="S25" s="101">
        <v>156</v>
      </c>
      <c r="T25" s="102">
        <v>192248</v>
      </c>
      <c r="U25" s="103">
        <v>1232.3589743589744</v>
      </c>
      <c r="V25" s="102"/>
      <c r="W25" s="104">
        <v>171</v>
      </c>
      <c r="X25" s="105">
        <v>210130</v>
      </c>
      <c r="Y25" s="106">
        <v>1228.8304093567251</v>
      </c>
      <c r="Z25" s="105"/>
      <c r="AA25" s="104">
        <v>178</v>
      </c>
      <c r="AB25" s="105">
        <v>306115</v>
      </c>
      <c r="AC25" s="106">
        <v>1719.7471910112361</v>
      </c>
      <c r="AD25" s="105"/>
      <c r="AE25" s="107">
        <v>250</v>
      </c>
      <c r="AF25" s="108">
        <v>610337</v>
      </c>
      <c r="AG25" s="109">
        <f t="shared" si="1"/>
        <v>2441.348</v>
      </c>
      <c r="AH25" s="110"/>
      <c r="AI25" s="107">
        <v>308</v>
      </c>
      <c r="AJ25" s="108">
        <v>588033</v>
      </c>
      <c r="AK25" s="109">
        <v>1909.1980519480519</v>
      </c>
      <c r="AL25" s="110"/>
      <c r="AM25" s="107">
        <v>322</v>
      </c>
      <c r="AN25" s="108">
        <v>759829</v>
      </c>
      <c r="AO25" s="111">
        <f t="shared" si="2"/>
        <v>2359.717391304348</v>
      </c>
    </row>
    <row r="26" spans="1:41" ht="10.5" customHeight="1">
      <c r="A26" s="282"/>
      <c r="B26" s="282" t="s">
        <v>17</v>
      </c>
      <c r="C26" s="101">
        <v>8</v>
      </c>
      <c r="D26" s="102">
        <v>12750</v>
      </c>
      <c r="E26" s="103">
        <v>1593.75</v>
      </c>
      <c r="F26" s="103"/>
      <c r="G26" s="101">
        <v>12</v>
      </c>
      <c r="H26" s="102">
        <v>20939</v>
      </c>
      <c r="I26" s="103">
        <v>1744.9166666666667</v>
      </c>
      <c r="J26" s="102"/>
      <c r="K26" s="101">
        <v>10</v>
      </c>
      <c r="L26" s="102">
        <v>14579</v>
      </c>
      <c r="M26" s="103">
        <v>1457.9</v>
      </c>
      <c r="N26" s="102"/>
      <c r="O26" s="101">
        <v>10</v>
      </c>
      <c r="P26" s="102">
        <v>26804</v>
      </c>
      <c r="Q26" s="103">
        <v>2680.4</v>
      </c>
      <c r="R26" s="102"/>
      <c r="S26" s="101">
        <v>8</v>
      </c>
      <c r="T26" s="102">
        <v>25002</v>
      </c>
      <c r="U26" s="103">
        <v>3125.25</v>
      </c>
      <c r="V26" s="102"/>
      <c r="W26" s="104">
        <v>5</v>
      </c>
      <c r="X26" s="105">
        <v>8621</v>
      </c>
      <c r="Y26" s="106">
        <v>1724.2</v>
      </c>
      <c r="Z26" s="105"/>
      <c r="AA26" s="104">
        <v>6</v>
      </c>
      <c r="AB26" s="105">
        <v>12305</v>
      </c>
      <c r="AC26" s="106">
        <v>2050.8333333333335</v>
      </c>
      <c r="AD26" s="105"/>
      <c r="AE26" s="107">
        <v>9</v>
      </c>
      <c r="AF26" s="108">
        <v>42471</v>
      </c>
      <c r="AG26" s="109">
        <f t="shared" si="1"/>
        <v>4719</v>
      </c>
      <c r="AH26" s="110"/>
      <c r="AI26" s="107">
        <v>7</v>
      </c>
      <c r="AJ26" s="108">
        <v>30317</v>
      </c>
      <c r="AK26" s="109">
        <v>4331</v>
      </c>
      <c r="AL26" s="110"/>
      <c r="AM26" s="107">
        <v>8</v>
      </c>
      <c r="AN26" s="108">
        <v>48033</v>
      </c>
      <c r="AO26" s="111">
        <f t="shared" si="2"/>
        <v>6004.125</v>
      </c>
    </row>
    <row r="27" spans="1:41" ht="10.5" customHeight="1">
      <c r="A27" s="282"/>
      <c r="B27" s="282" t="s">
        <v>18</v>
      </c>
      <c r="C27" s="101">
        <v>126</v>
      </c>
      <c r="D27" s="102">
        <v>683290</v>
      </c>
      <c r="E27" s="103">
        <v>5422.936507936508</v>
      </c>
      <c r="F27" s="103"/>
      <c r="G27" s="101">
        <v>140</v>
      </c>
      <c r="H27" s="102">
        <v>756956</v>
      </c>
      <c r="I27" s="103">
        <v>5406.8285714285712</v>
      </c>
      <c r="J27" s="102"/>
      <c r="K27" s="101">
        <v>166</v>
      </c>
      <c r="L27" s="102">
        <v>809509</v>
      </c>
      <c r="M27" s="103">
        <v>4876.560240963855</v>
      </c>
      <c r="N27" s="102"/>
      <c r="O27" s="101">
        <v>155</v>
      </c>
      <c r="P27" s="102">
        <v>932735</v>
      </c>
      <c r="Q27" s="103">
        <v>6017.6451612903229</v>
      </c>
      <c r="R27" s="102"/>
      <c r="S27" s="101">
        <v>141</v>
      </c>
      <c r="T27" s="102">
        <v>956152</v>
      </c>
      <c r="U27" s="103">
        <v>6781.2198581560287</v>
      </c>
      <c r="V27" s="102"/>
      <c r="W27" s="104">
        <v>104</v>
      </c>
      <c r="X27" s="105">
        <v>725202</v>
      </c>
      <c r="Y27" s="106">
        <v>6973.0961538461543</v>
      </c>
      <c r="Z27" s="105"/>
      <c r="AA27" s="104">
        <v>101</v>
      </c>
      <c r="AB27" s="105">
        <v>807716</v>
      </c>
      <c r="AC27" s="106">
        <v>7997.1881188118814</v>
      </c>
      <c r="AD27" s="105"/>
      <c r="AE27" s="107">
        <v>130</v>
      </c>
      <c r="AF27" s="108">
        <v>1580581</v>
      </c>
      <c r="AG27" s="109">
        <f t="shared" si="1"/>
        <v>12158.315384615385</v>
      </c>
      <c r="AH27" s="110"/>
      <c r="AI27" s="107">
        <v>119</v>
      </c>
      <c r="AJ27" s="108">
        <v>1127963</v>
      </c>
      <c r="AK27" s="109">
        <v>9478.6806722689071</v>
      </c>
      <c r="AL27" s="110"/>
      <c r="AM27" s="107">
        <v>125</v>
      </c>
      <c r="AN27" s="108">
        <v>1283909</v>
      </c>
      <c r="AO27" s="111">
        <f t="shared" si="2"/>
        <v>10271.272000000001</v>
      </c>
    </row>
    <row r="28" spans="1:41" ht="10.5" customHeight="1">
      <c r="A28" s="282"/>
      <c r="B28" s="282" t="s">
        <v>39</v>
      </c>
      <c r="C28" s="101"/>
      <c r="D28" s="102"/>
      <c r="E28" s="103"/>
      <c r="F28" s="103"/>
      <c r="G28" s="101"/>
      <c r="H28" s="102"/>
      <c r="I28" s="103"/>
      <c r="J28" s="102"/>
      <c r="K28" s="101"/>
      <c r="L28" s="102"/>
      <c r="M28" s="103"/>
      <c r="N28" s="102"/>
      <c r="O28" s="101"/>
      <c r="P28" s="102"/>
      <c r="Q28" s="103"/>
      <c r="R28" s="102"/>
      <c r="S28" s="101"/>
      <c r="T28" s="102"/>
      <c r="U28" s="103"/>
      <c r="V28" s="102"/>
      <c r="W28" s="104"/>
      <c r="X28" s="105"/>
      <c r="Y28" s="106"/>
      <c r="Z28" s="105"/>
      <c r="AA28" s="104"/>
      <c r="AB28" s="105"/>
      <c r="AC28" s="106"/>
      <c r="AD28" s="105"/>
      <c r="AE28" s="107">
        <v>247</v>
      </c>
      <c r="AF28" s="108">
        <v>228136</v>
      </c>
      <c r="AG28" s="109">
        <f t="shared" si="1"/>
        <v>923.62753036437243</v>
      </c>
      <c r="AH28" s="110"/>
      <c r="AI28" s="107">
        <v>212</v>
      </c>
      <c r="AJ28" s="108">
        <v>336484</v>
      </c>
      <c r="AK28" s="109">
        <v>1587.1886792452831</v>
      </c>
      <c r="AL28" s="110"/>
      <c r="AM28" s="107">
        <v>146</v>
      </c>
      <c r="AN28" s="108">
        <v>322769</v>
      </c>
      <c r="AO28" s="111">
        <f t="shared" si="2"/>
        <v>2210.7465753424658</v>
      </c>
    </row>
    <row r="29" spans="1:41" ht="10.5" customHeight="1">
      <c r="A29" s="282"/>
      <c r="B29" s="282" t="s">
        <v>36</v>
      </c>
      <c r="C29" s="101"/>
      <c r="D29" s="102"/>
      <c r="E29" s="103"/>
      <c r="F29" s="103"/>
      <c r="G29" s="101"/>
      <c r="H29" s="102"/>
      <c r="I29" s="103"/>
      <c r="J29" s="102"/>
      <c r="K29" s="101"/>
      <c r="L29" s="102"/>
      <c r="M29" s="103"/>
      <c r="N29" s="102"/>
      <c r="O29" s="101">
        <v>133</v>
      </c>
      <c r="P29" s="102">
        <v>144494</v>
      </c>
      <c r="Q29" s="103">
        <v>1086.421052631579</v>
      </c>
      <c r="R29" s="102"/>
      <c r="S29" s="101">
        <v>150</v>
      </c>
      <c r="T29" s="102">
        <v>171024</v>
      </c>
      <c r="U29" s="103">
        <v>1140.1600000000001</v>
      </c>
      <c r="V29" s="102"/>
      <c r="W29" s="104">
        <v>101</v>
      </c>
      <c r="X29" s="105">
        <v>143550</v>
      </c>
      <c r="Y29" s="106">
        <v>1421.2871287128712</v>
      </c>
      <c r="Z29" s="105"/>
      <c r="AA29" s="104">
        <v>155</v>
      </c>
      <c r="AB29" s="105">
        <v>254066</v>
      </c>
      <c r="AC29" s="106">
        <v>1639.1354838709678</v>
      </c>
      <c r="AD29" s="105"/>
      <c r="AE29" s="107">
        <v>168</v>
      </c>
      <c r="AF29" s="108">
        <v>778213</v>
      </c>
      <c r="AG29" s="109">
        <f t="shared" si="1"/>
        <v>4632.2202380952385</v>
      </c>
      <c r="AH29" s="110"/>
      <c r="AI29" s="107">
        <v>198</v>
      </c>
      <c r="AJ29" s="108">
        <v>990005</v>
      </c>
      <c r="AK29" s="109">
        <v>5000.0252525252527</v>
      </c>
      <c r="AL29" s="110"/>
      <c r="AM29" s="107">
        <v>199</v>
      </c>
      <c r="AN29" s="108">
        <v>1021438</v>
      </c>
      <c r="AO29" s="111">
        <f t="shared" si="2"/>
        <v>5132.854271356784</v>
      </c>
    </row>
    <row r="30" spans="1:41" ht="10.5" customHeight="1">
      <c r="A30" s="282"/>
      <c r="B30" s="282" t="s">
        <v>59</v>
      </c>
      <c r="C30" s="101"/>
      <c r="D30" s="102"/>
      <c r="E30" s="103"/>
      <c r="F30" s="103"/>
      <c r="G30" s="101"/>
      <c r="H30" s="102"/>
      <c r="I30" s="103"/>
      <c r="J30" s="102"/>
      <c r="K30" s="101"/>
      <c r="L30" s="102"/>
      <c r="M30" s="103"/>
      <c r="N30" s="102"/>
      <c r="O30" s="101"/>
      <c r="P30" s="102"/>
      <c r="Q30" s="103"/>
      <c r="R30" s="102"/>
      <c r="S30" s="101"/>
      <c r="T30" s="102"/>
      <c r="U30" s="103"/>
      <c r="V30" s="102"/>
      <c r="W30" s="104"/>
      <c r="X30" s="105"/>
      <c r="Y30" s="106"/>
      <c r="Z30" s="105"/>
      <c r="AA30" s="104"/>
      <c r="AB30" s="105"/>
      <c r="AC30" s="106"/>
      <c r="AD30" s="105"/>
      <c r="AE30" s="107"/>
      <c r="AF30" s="108"/>
      <c r="AG30" s="109"/>
      <c r="AH30" s="110"/>
      <c r="AI30" s="107">
        <v>0</v>
      </c>
      <c r="AJ30" s="108">
        <v>0</v>
      </c>
      <c r="AK30" s="109"/>
      <c r="AL30" s="110"/>
      <c r="AM30" s="107">
        <v>6</v>
      </c>
      <c r="AN30" s="108">
        <v>27116</v>
      </c>
      <c r="AO30" s="111">
        <f t="shared" si="2"/>
        <v>4519.333333333333</v>
      </c>
    </row>
    <row r="31" spans="1:41" ht="10.5" customHeight="1">
      <c r="A31" s="282"/>
      <c r="B31" s="282"/>
      <c r="C31" s="101"/>
      <c r="D31" s="102"/>
      <c r="E31" s="103"/>
      <c r="F31" s="103"/>
      <c r="G31" s="101"/>
      <c r="H31" s="102"/>
      <c r="I31" s="103"/>
      <c r="J31" s="102"/>
      <c r="K31" s="101"/>
      <c r="L31" s="102"/>
      <c r="M31" s="103"/>
      <c r="N31" s="102"/>
      <c r="O31" s="101"/>
      <c r="P31" s="102"/>
      <c r="Q31" s="103"/>
      <c r="R31" s="102"/>
      <c r="S31" s="101"/>
      <c r="T31" s="102"/>
      <c r="U31" s="103"/>
      <c r="V31" s="102"/>
      <c r="W31" s="104"/>
      <c r="X31" s="105"/>
      <c r="Y31" s="106"/>
      <c r="Z31" s="105"/>
      <c r="AA31" s="104"/>
      <c r="AB31" s="105"/>
      <c r="AC31" s="106"/>
      <c r="AD31" s="105"/>
      <c r="AE31" s="107"/>
      <c r="AF31" s="108"/>
      <c r="AG31" s="109"/>
      <c r="AH31" s="110"/>
      <c r="AI31" s="107"/>
      <c r="AJ31" s="108"/>
      <c r="AK31" s="109"/>
      <c r="AL31" s="110"/>
      <c r="AM31" s="107"/>
      <c r="AN31" s="108"/>
      <c r="AO31" s="109"/>
    </row>
    <row r="32" spans="1:41" ht="12" customHeight="1"/>
    <row r="33" spans="1:41" s="257" customFormat="1" ht="15.75" customHeight="1">
      <c r="A33" s="252" t="s">
        <v>0</v>
      </c>
      <c r="B33" s="253"/>
      <c r="C33" s="254"/>
      <c r="D33" s="255"/>
      <c r="E33" s="255"/>
      <c r="F33" s="255"/>
      <c r="G33" s="256"/>
      <c r="Q33" s="258"/>
      <c r="U33" s="258"/>
      <c r="Y33" s="258"/>
      <c r="AC33" s="258"/>
      <c r="AG33" s="258"/>
    </row>
    <row r="34" spans="1:41" s="262" customFormat="1" ht="10.5" customHeight="1">
      <c r="A34" s="259" t="s">
        <v>57</v>
      </c>
      <c r="B34" s="260"/>
      <c r="C34" s="261"/>
      <c r="D34" s="248"/>
      <c r="E34" s="248"/>
      <c r="F34" s="248"/>
      <c r="G34" s="249"/>
      <c r="Q34" s="251"/>
      <c r="U34" s="251"/>
      <c r="Y34" s="251"/>
      <c r="AC34" s="251"/>
      <c r="AG34" s="251"/>
    </row>
    <row r="35" spans="1:41" s="283" customFormat="1" ht="10.5" customHeight="1">
      <c r="A35" s="263"/>
      <c r="B35" s="264"/>
      <c r="C35" s="370" t="s">
        <v>47</v>
      </c>
      <c r="D35" s="370"/>
      <c r="E35" s="370"/>
      <c r="F35" s="265"/>
      <c r="G35" s="370" t="s">
        <v>48</v>
      </c>
      <c r="H35" s="370"/>
      <c r="I35" s="370"/>
      <c r="J35" s="370"/>
      <c r="K35" s="370" t="s">
        <v>49</v>
      </c>
      <c r="L35" s="370"/>
      <c r="M35" s="370"/>
      <c r="N35" s="266"/>
      <c r="O35" s="370" t="s">
        <v>50</v>
      </c>
      <c r="P35" s="370"/>
      <c r="Q35" s="370"/>
      <c r="R35" s="265"/>
      <c r="S35" s="370" t="s">
        <v>51</v>
      </c>
      <c r="T35" s="370"/>
      <c r="U35" s="370"/>
      <c r="V35" s="265"/>
      <c r="W35" s="370" t="s">
        <v>52</v>
      </c>
      <c r="X35" s="370"/>
      <c r="Y35" s="370"/>
      <c r="Z35" s="265"/>
      <c r="AA35" s="370" t="s">
        <v>53</v>
      </c>
      <c r="AB35" s="370"/>
      <c r="AC35" s="370"/>
      <c r="AD35" s="265"/>
      <c r="AE35" s="371" t="s">
        <v>54</v>
      </c>
      <c r="AF35" s="371"/>
      <c r="AG35" s="371"/>
      <c r="AH35" s="267"/>
      <c r="AI35" s="371" t="s">
        <v>43</v>
      </c>
      <c r="AJ35" s="371"/>
      <c r="AK35" s="371"/>
      <c r="AL35" s="267"/>
      <c r="AM35" s="371" t="s">
        <v>55</v>
      </c>
      <c r="AN35" s="371"/>
      <c r="AO35" s="371"/>
    </row>
    <row r="36" spans="1:41" ht="10.5" customHeight="1">
      <c r="A36" s="263"/>
      <c r="B36" s="264"/>
      <c r="C36" s="266" t="s">
        <v>2</v>
      </c>
      <c r="D36" s="269"/>
      <c r="E36" s="368" t="s">
        <v>33</v>
      </c>
      <c r="F36" s="368"/>
      <c r="G36" s="266" t="s">
        <v>2</v>
      </c>
      <c r="H36" s="269"/>
      <c r="I36" s="368" t="s">
        <v>33</v>
      </c>
      <c r="J36" s="368"/>
      <c r="K36" s="266" t="s">
        <v>2</v>
      </c>
      <c r="L36" s="269"/>
      <c r="M36" s="368" t="s">
        <v>33</v>
      </c>
      <c r="N36" s="368"/>
      <c r="O36" s="266" t="s">
        <v>2</v>
      </c>
      <c r="P36" s="269"/>
      <c r="Q36" s="368" t="s">
        <v>33</v>
      </c>
      <c r="R36" s="368"/>
      <c r="S36" s="266" t="s">
        <v>2</v>
      </c>
      <c r="T36" s="269"/>
      <c r="U36" s="368" t="s">
        <v>33</v>
      </c>
      <c r="V36" s="368"/>
      <c r="W36" s="266" t="s">
        <v>2</v>
      </c>
      <c r="X36" s="269"/>
      <c r="Y36" s="368" t="s">
        <v>33</v>
      </c>
      <c r="Z36" s="368"/>
      <c r="AA36" s="266" t="s">
        <v>2</v>
      </c>
      <c r="AB36" s="269"/>
      <c r="AC36" s="368" t="s">
        <v>33</v>
      </c>
      <c r="AD36" s="368"/>
      <c r="AE36" s="270" t="s">
        <v>2</v>
      </c>
      <c r="AF36" s="271"/>
      <c r="AG36" s="272" t="s">
        <v>33</v>
      </c>
      <c r="AH36" s="273"/>
      <c r="AI36" s="270" t="s">
        <v>2</v>
      </c>
      <c r="AJ36" s="271"/>
      <c r="AK36" s="272" t="s">
        <v>33</v>
      </c>
      <c r="AL36" s="273"/>
      <c r="AM36" s="270" t="s">
        <v>2</v>
      </c>
      <c r="AN36" s="271"/>
      <c r="AO36" s="272" t="s">
        <v>33</v>
      </c>
    </row>
    <row r="37" spans="1:41" ht="10.5" customHeight="1">
      <c r="A37" s="274" t="s">
        <v>3</v>
      </c>
      <c r="B37" s="274"/>
      <c r="C37" s="275" t="s">
        <v>4</v>
      </c>
      <c r="D37" s="276" t="s">
        <v>5</v>
      </c>
      <c r="E37" s="369" t="s">
        <v>34</v>
      </c>
      <c r="F37" s="369"/>
      <c r="G37" s="275" t="s">
        <v>4</v>
      </c>
      <c r="H37" s="276" t="s">
        <v>5</v>
      </c>
      <c r="I37" s="369" t="s">
        <v>34</v>
      </c>
      <c r="J37" s="369"/>
      <c r="K37" s="275" t="s">
        <v>4</v>
      </c>
      <c r="L37" s="276" t="s">
        <v>5</v>
      </c>
      <c r="M37" s="369" t="s">
        <v>34</v>
      </c>
      <c r="N37" s="369"/>
      <c r="O37" s="275" t="s">
        <v>4</v>
      </c>
      <c r="P37" s="276" t="s">
        <v>5</v>
      </c>
      <c r="Q37" s="369" t="s">
        <v>34</v>
      </c>
      <c r="R37" s="369"/>
      <c r="S37" s="275" t="s">
        <v>4</v>
      </c>
      <c r="T37" s="276" t="s">
        <v>5</v>
      </c>
      <c r="U37" s="369" t="s">
        <v>34</v>
      </c>
      <c r="V37" s="369"/>
      <c r="W37" s="275" t="s">
        <v>4</v>
      </c>
      <c r="X37" s="276" t="s">
        <v>5</v>
      </c>
      <c r="Y37" s="369" t="s">
        <v>34</v>
      </c>
      <c r="Z37" s="369"/>
      <c r="AA37" s="275" t="s">
        <v>4</v>
      </c>
      <c r="AB37" s="276" t="s">
        <v>5</v>
      </c>
      <c r="AC37" s="369" t="s">
        <v>34</v>
      </c>
      <c r="AD37" s="369"/>
      <c r="AE37" s="275" t="s">
        <v>4</v>
      </c>
      <c r="AF37" s="276" t="s">
        <v>5</v>
      </c>
      <c r="AG37" s="277" t="s">
        <v>34</v>
      </c>
      <c r="AH37" s="278"/>
      <c r="AI37" s="275" t="s">
        <v>4</v>
      </c>
      <c r="AJ37" s="276" t="s">
        <v>5</v>
      </c>
      <c r="AK37" s="277" t="s">
        <v>34</v>
      </c>
      <c r="AL37" s="278"/>
      <c r="AM37" s="275" t="s">
        <v>4</v>
      </c>
      <c r="AN37" s="276" t="s">
        <v>5</v>
      </c>
      <c r="AO37" s="277" t="s">
        <v>34</v>
      </c>
    </row>
    <row r="38" spans="1:41" s="285" customFormat="1" ht="10.5" customHeight="1">
      <c r="A38" s="280" t="s">
        <v>19</v>
      </c>
      <c r="B38" s="284"/>
      <c r="C38" s="122">
        <v>18154</v>
      </c>
      <c r="D38" s="123">
        <v>64880804</v>
      </c>
      <c r="E38" s="124">
        <v>3573.9123058279165</v>
      </c>
      <c r="F38" s="124"/>
      <c r="G38" s="122">
        <v>21046</v>
      </c>
      <c r="H38" s="123">
        <v>72775675</v>
      </c>
      <c r="I38" s="125">
        <v>3457.9338116506701</v>
      </c>
      <c r="J38" s="123"/>
      <c r="K38" s="122">
        <v>21027</v>
      </c>
      <c r="L38" s="123">
        <v>73132643</v>
      </c>
      <c r="M38" s="124">
        <v>3478.0350501735861</v>
      </c>
      <c r="N38" s="123"/>
      <c r="O38" s="122">
        <v>23268</v>
      </c>
      <c r="P38" s="123">
        <v>83623766</v>
      </c>
      <c r="Q38" s="124">
        <v>3593.9387141138045</v>
      </c>
      <c r="R38" s="123"/>
      <c r="S38" s="122">
        <v>24331</v>
      </c>
      <c r="T38" s="123">
        <v>89506553</v>
      </c>
      <c r="U38" s="124">
        <v>3678.7042456125928</v>
      </c>
      <c r="V38" s="123"/>
      <c r="W38" s="126">
        <v>24689</v>
      </c>
      <c r="X38" s="127">
        <v>93994924</v>
      </c>
      <c r="Y38" s="128">
        <v>3807.1580055895338</v>
      </c>
      <c r="Z38" s="127"/>
      <c r="AA38" s="126">
        <v>25919</v>
      </c>
      <c r="AB38" s="127">
        <v>100792042</v>
      </c>
      <c r="AC38" s="128">
        <v>3888.7318955206606</v>
      </c>
      <c r="AD38" s="127"/>
      <c r="AE38" s="129">
        <v>30807</v>
      </c>
      <c r="AF38" s="98">
        <v>150308708</v>
      </c>
      <c r="AG38" s="99">
        <f t="shared" ref="AG38:AG46" si="3">AF38/AE38</f>
        <v>4879.0439835102416</v>
      </c>
      <c r="AH38" s="100"/>
      <c r="AI38" s="129">
        <f>SUM(AI39:AI44)</f>
        <v>28818</v>
      </c>
      <c r="AJ38" s="98">
        <f>SUM(AJ39:AJ44)</f>
        <v>147645631</v>
      </c>
      <c r="AK38" s="99">
        <f>AJ38/AI38</f>
        <v>5123.3822957873554</v>
      </c>
      <c r="AL38" s="100"/>
      <c r="AM38" s="129">
        <f>SUM(AM39:AM44)</f>
        <v>29115</v>
      </c>
      <c r="AN38" s="98">
        <f>SUM(AN39:AN44)</f>
        <v>152605993</v>
      </c>
      <c r="AO38" s="99">
        <f>AN38/AM38</f>
        <v>5241.4904001373861</v>
      </c>
    </row>
    <row r="39" spans="1:41" ht="10.5" customHeight="1">
      <c r="A39" s="286"/>
      <c r="B39" s="282" t="s">
        <v>20</v>
      </c>
      <c r="C39" s="101">
        <v>20</v>
      </c>
      <c r="D39" s="102">
        <v>30356</v>
      </c>
      <c r="E39" s="103">
        <v>1517.8</v>
      </c>
      <c r="F39" s="103"/>
      <c r="G39" s="101">
        <v>218</v>
      </c>
      <c r="H39" s="102">
        <v>274240</v>
      </c>
      <c r="I39" s="103">
        <v>1257.9816513761468</v>
      </c>
      <c r="J39" s="102"/>
      <c r="K39" s="101">
        <v>64</v>
      </c>
      <c r="L39" s="102">
        <v>144634</v>
      </c>
      <c r="M39" s="103">
        <v>2259.90625</v>
      </c>
      <c r="N39" s="102"/>
      <c r="O39" s="101">
        <v>51</v>
      </c>
      <c r="P39" s="102">
        <v>110019</v>
      </c>
      <c r="Q39" s="103">
        <v>2157.2352941176468</v>
      </c>
      <c r="R39" s="102"/>
      <c r="S39" s="101">
        <v>55</v>
      </c>
      <c r="T39" s="102">
        <v>130257</v>
      </c>
      <c r="U39" s="103">
        <v>2368.3090909090911</v>
      </c>
      <c r="V39" s="102"/>
      <c r="W39" s="104">
        <v>45</v>
      </c>
      <c r="X39" s="105">
        <v>117700</v>
      </c>
      <c r="Y39" s="106">
        <v>2615.5555555555557</v>
      </c>
      <c r="Z39" s="105"/>
      <c r="AA39" s="104">
        <v>19</v>
      </c>
      <c r="AB39" s="105">
        <v>54294</v>
      </c>
      <c r="AC39" s="106">
        <v>2857.5789473684213</v>
      </c>
      <c r="AD39" s="105"/>
      <c r="AE39" s="130">
        <v>35</v>
      </c>
      <c r="AF39" s="108">
        <v>124617</v>
      </c>
      <c r="AG39" s="109">
        <f t="shared" si="3"/>
        <v>3560.4857142857145</v>
      </c>
      <c r="AH39" s="110"/>
      <c r="AI39" s="131">
        <v>19</v>
      </c>
      <c r="AJ39" s="132">
        <v>50600</v>
      </c>
      <c r="AK39" s="90">
        <v>2663.1578947368421</v>
      </c>
      <c r="AL39" s="110"/>
      <c r="AM39" s="131">
        <v>144</v>
      </c>
      <c r="AN39" s="132">
        <v>314567</v>
      </c>
      <c r="AO39" s="111">
        <f t="shared" ref="AO39:AO50" si="4">AN39/AM39</f>
        <v>2184.4930555555557</v>
      </c>
    </row>
    <row r="40" spans="1:41" ht="10.5" customHeight="1">
      <c r="A40" s="286"/>
      <c r="B40" s="282" t="s">
        <v>40</v>
      </c>
      <c r="C40" s="101"/>
      <c r="D40" s="102"/>
      <c r="E40" s="103"/>
      <c r="F40" s="103"/>
      <c r="G40" s="101"/>
      <c r="H40" s="102"/>
      <c r="I40" s="103"/>
      <c r="J40" s="102"/>
      <c r="K40" s="101"/>
      <c r="L40" s="102"/>
      <c r="M40" s="103"/>
      <c r="N40" s="102"/>
      <c r="O40" s="101"/>
      <c r="P40" s="102"/>
      <c r="Q40" s="103"/>
      <c r="R40" s="102"/>
      <c r="S40" s="101"/>
      <c r="T40" s="102"/>
      <c r="U40" s="103"/>
      <c r="V40" s="102"/>
      <c r="W40" s="104"/>
      <c r="X40" s="105"/>
      <c r="Y40" s="106"/>
      <c r="Z40" s="105"/>
      <c r="AA40" s="104"/>
      <c r="AB40" s="105"/>
      <c r="AC40" s="106"/>
      <c r="AD40" s="105"/>
      <c r="AE40" s="130">
        <v>46</v>
      </c>
      <c r="AF40" s="108">
        <v>129000</v>
      </c>
      <c r="AG40" s="109">
        <f t="shared" si="3"/>
        <v>2804.3478260869565</v>
      </c>
      <c r="AH40" s="110"/>
      <c r="AI40" s="131">
        <v>53</v>
      </c>
      <c r="AJ40" s="132">
        <v>147000</v>
      </c>
      <c r="AK40" s="90">
        <v>2773.5849056603774</v>
      </c>
      <c r="AL40" s="110"/>
      <c r="AM40" s="131">
        <v>16</v>
      </c>
      <c r="AN40" s="132">
        <v>24000</v>
      </c>
      <c r="AO40" s="111">
        <f t="shared" si="4"/>
        <v>1500</v>
      </c>
    </row>
    <row r="41" spans="1:41" ht="10.5" customHeight="1">
      <c r="A41" s="286"/>
      <c r="B41" s="282" t="s">
        <v>21</v>
      </c>
      <c r="C41" s="101">
        <v>1606</v>
      </c>
      <c r="D41" s="102">
        <v>2359551</v>
      </c>
      <c r="E41" s="103">
        <v>1469.2098381070984</v>
      </c>
      <c r="F41" s="103"/>
      <c r="G41" s="101">
        <v>2645</v>
      </c>
      <c r="H41" s="102">
        <v>2888995</v>
      </c>
      <c r="I41" s="103">
        <v>1092.2476370510396</v>
      </c>
      <c r="J41" s="102"/>
      <c r="K41" s="101">
        <v>2155</v>
      </c>
      <c r="L41" s="102">
        <v>2455812</v>
      </c>
      <c r="M41" s="103">
        <v>1139.5879350348027</v>
      </c>
      <c r="N41" s="102"/>
      <c r="O41" s="101">
        <v>2266</v>
      </c>
      <c r="P41" s="102">
        <v>2798484</v>
      </c>
      <c r="Q41" s="103">
        <v>1234.9885260370697</v>
      </c>
      <c r="R41" s="102"/>
      <c r="S41" s="101">
        <v>2269</v>
      </c>
      <c r="T41" s="102">
        <v>2974018</v>
      </c>
      <c r="U41" s="103">
        <v>1310.717496694579</v>
      </c>
      <c r="V41" s="102"/>
      <c r="W41" s="104">
        <v>2302</v>
      </c>
      <c r="X41" s="105">
        <v>3181329</v>
      </c>
      <c r="Y41" s="106">
        <v>1381.9847958297132</v>
      </c>
      <c r="Z41" s="105"/>
      <c r="AA41" s="104">
        <v>2640</v>
      </c>
      <c r="AB41" s="105">
        <v>3349881</v>
      </c>
      <c r="AC41" s="106">
        <v>1268.8943181818181</v>
      </c>
      <c r="AD41" s="105"/>
      <c r="AE41" s="130">
        <v>3497</v>
      </c>
      <c r="AF41" s="108">
        <v>5445427</v>
      </c>
      <c r="AG41" s="109">
        <f t="shared" si="3"/>
        <v>1557.1710037174721</v>
      </c>
      <c r="AH41" s="110"/>
      <c r="AI41" s="131">
        <v>3238</v>
      </c>
      <c r="AJ41" s="132">
        <v>6064605</v>
      </c>
      <c r="AK41" s="90">
        <v>1872.9478072884497</v>
      </c>
      <c r="AL41" s="110"/>
      <c r="AM41" s="131">
        <v>3195</v>
      </c>
      <c r="AN41" s="132">
        <v>3427656</v>
      </c>
      <c r="AO41" s="111">
        <f t="shared" si="4"/>
        <v>1072.818779342723</v>
      </c>
    </row>
    <row r="42" spans="1:41" s="283" customFormat="1" ht="10.5" customHeight="1">
      <c r="A42" s="286"/>
      <c r="B42" s="282" t="s">
        <v>22</v>
      </c>
      <c r="C42" s="101">
        <v>58</v>
      </c>
      <c r="D42" s="102">
        <v>346775</v>
      </c>
      <c r="E42" s="103">
        <v>5978.8793103448279</v>
      </c>
      <c r="F42" s="103"/>
      <c r="G42" s="101">
        <v>125</v>
      </c>
      <c r="H42" s="102">
        <v>373662</v>
      </c>
      <c r="I42" s="103">
        <v>2989.2959999999998</v>
      </c>
      <c r="J42" s="102"/>
      <c r="K42" s="101">
        <v>74</v>
      </c>
      <c r="L42" s="102">
        <v>327897</v>
      </c>
      <c r="M42" s="103">
        <v>4431.0405405405409</v>
      </c>
      <c r="N42" s="102"/>
      <c r="O42" s="101">
        <v>71</v>
      </c>
      <c r="P42" s="102">
        <v>407000</v>
      </c>
      <c r="Q42" s="103">
        <v>5732.3943661971834</v>
      </c>
      <c r="R42" s="102"/>
      <c r="S42" s="101">
        <v>64</v>
      </c>
      <c r="T42" s="102">
        <v>396925</v>
      </c>
      <c r="U42" s="103">
        <v>6201.953125</v>
      </c>
      <c r="V42" s="102"/>
      <c r="W42" s="104">
        <v>72</v>
      </c>
      <c r="X42" s="105">
        <v>453500</v>
      </c>
      <c r="Y42" s="106">
        <v>6298.6111111111113</v>
      </c>
      <c r="Z42" s="105"/>
      <c r="AA42" s="104">
        <v>54</v>
      </c>
      <c r="AB42" s="105">
        <v>427350</v>
      </c>
      <c r="AC42" s="106">
        <v>7913.8888888888887</v>
      </c>
      <c r="AD42" s="105"/>
      <c r="AE42" s="130">
        <v>48</v>
      </c>
      <c r="AF42" s="108">
        <v>496008</v>
      </c>
      <c r="AG42" s="109">
        <f t="shared" si="3"/>
        <v>10333.5</v>
      </c>
      <c r="AH42" s="110"/>
      <c r="AI42" s="131">
        <v>91</v>
      </c>
      <c r="AJ42" s="132">
        <v>781814</v>
      </c>
      <c r="AK42" s="90">
        <v>8591.3626373626375</v>
      </c>
      <c r="AL42" s="110"/>
      <c r="AM42" s="131">
        <v>164</v>
      </c>
      <c r="AN42" s="132">
        <v>1153198</v>
      </c>
      <c r="AO42" s="111">
        <f t="shared" si="4"/>
        <v>7031.6951219512193</v>
      </c>
    </row>
    <row r="43" spans="1:41" ht="10.5" customHeight="1">
      <c r="A43" s="286"/>
      <c r="B43" s="282" t="s">
        <v>23</v>
      </c>
      <c r="C43" s="101">
        <v>16460</v>
      </c>
      <c r="D43" s="102">
        <v>62118122</v>
      </c>
      <c r="E43" s="103">
        <v>3773.8834750911301</v>
      </c>
      <c r="F43" s="103"/>
      <c r="G43" s="101">
        <v>18053</v>
      </c>
      <c r="H43" s="102">
        <v>69212578</v>
      </c>
      <c r="I43" s="103">
        <v>3833.8546501966434</v>
      </c>
      <c r="J43" s="102"/>
      <c r="K43" s="101">
        <v>18727</v>
      </c>
      <c r="L43" s="102">
        <v>70167425</v>
      </c>
      <c r="M43" s="103">
        <v>3746.8588134778661</v>
      </c>
      <c r="N43" s="102"/>
      <c r="O43" s="101">
        <v>18410</v>
      </c>
      <c r="P43" s="102">
        <v>68337147</v>
      </c>
      <c r="Q43" s="103">
        <v>3711.958011950027</v>
      </c>
      <c r="R43" s="102"/>
      <c r="S43" s="101">
        <v>18619</v>
      </c>
      <c r="T43" s="102">
        <v>68912654</v>
      </c>
      <c r="U43" s="103">
        <v>3701.2006015360653</v>
      </c>
      <c r="V43" s="102"/>
      <c r="W43" s="104">
        <v>17914</v>
      </c>
      <c r="X43" s="105">
        <v>66755810</v>
      </c>
      <c r="Y43" s="106">
        <v>3726.4603103717764</v>
      </c>
      <c r="Z43" s="105"/>
      <c r="AA43" s="104">
        <v>18035</v>
      </c>
      <c r="AB43" s="105">
        <v>67510506</v>
      </c>
      <c r="AC43" s="106">
        <v>3743.3050180205155</v>
      </c>
      <c r="AD43" s="105"/>
      <c r="AE43" s="130">
        <v>21018</v>
      </c>
      <c r="AF43" s="108">
        <v>96627492</v>
      </c>
      <c r="AG43" s="109">
        <f t="shared" si="3"/>
        <v>4597.3685412503564</v>
      </c>
      <c r="AH43" s="110"/>
      <c r="AI43" s="131">
        <v>20132</v>
      </c>
      <c r="AJ43" s="132">
        <v>97558955</v>
      </c>
      <c r="AK43" s="90">
        <v>4845.9643850586135</v>
      </c>
      <c r="AL43" s="110"/>
      <c r="AM43" s="131">
        <v>20684</v>
      </c>
      <c r="AN43" s="132">
        <v>107745204</v>
      </c>
      <c r="AO43" s="111">
        <f t="shared" si="4"/>
        <v>5209.1086830400309</v>
      </c>
    </row>
    <row r="44" spans="1:41" ht="10.5" customHeight="1">
      <c r="A44" s="286"/>
      <c r="B44" s="282" t="s">
        <v>24</v>
      </c>
      <c r="C44" s="101">
        <v>10</v>
      </c>
      <c r="D44" s="102">
        <v>26000</v>
      </c>
      <c r="E44" s="103">
        <v>2600</v>
      </c>
      <c r="F44" s="103"/>
      <c r="G44" s="101">
        <v>5</v>
      </c>
      <c r="H44" s="102">
        <v>26200</v>
      </c>
      <c r="I44" s="103">
        <v>5240</v>
      </c>
      <c r="J44" s="102"/>
      <c r="K44" s="101">
        <v>7</v>
      </c>
      <c r="L44" s="102">
        <v>36875</v>
      </c>
      <c r="M44" s="103">
        <v>5267.8571428571431</v>
      </c>
      <c r="N44" s="102"/>
      <c r="O44" s="101">
        <v>2470</v>
      </c>
      <c r="P44" s="102">
        <v>11971116</v>
      </c>
      <c r="Q44" s="103">
        <v>4846.6056680161946</v>
      </c>
      <c r="R44" s="102"/>
      <c r="S44" s="101">
        <v>3324</v>
      </c>
      <c r="T44" s="102">
        <v>17092699</v>
      </c>
      <c r="U44" s="103">
        <v>5142.2078820697952</v>
      </c>
      <c r="V44" s="102"/>
      <c r="W44" s="104">
        <v>4356</v>
      </c>
      <c r="X44" s="105">
        <v>23486585</v>
      </c>
      <c r="Y44" s="106">
        <v>5391.778007346189</v>
      </c>
      <c r="Z44" s="105"/>
      <c r="AA44" s="104">
        <v>5171</v>
      </c>
      <c r="AB44" s="105">
        <v>29450011</v>
      </c>
      <c r="AC44" s="106">
        <v>5695.2254883001351</v>
      </c>
      <c r="AD44" s="105"/>
      <c r="AE44" s="130">
        <v>6163</v>
      </c>
      <c r="AF44" s="108">
        <v>47486164</v>
      </c>
      <c r="AG44" s="109">
        <f t="shared" si="3"/>
        <v>7705.0404024014279</v>
      </c>
      <c r="AH44" s="110"/>
      <c r="AI44" s="131">
        <v>5285</v>
      </c>
      <c r="AJ44" s="132">
        <v>43042657</v>
      </c>
      <c r="AK44" s="90">
        <v>8144.3059602649009</v>
      </c>
      <c r="AL44" s="110"/>
      <c r="AM44" s="131">
        <v>4912</v>
      </c>
      <c r="AN44" s="132">
        <v>39941368</v>
      </c>
      <c r="AO44" s="111">
        <f t="shared" si="4"/>
        <v>8131.3859934853417</v>
      </c>
    </row>
    <row r="45" spans="1:41" s="287" customFormat="1" ht="10.5" customHeight="1">
      <c r="A45" s="280" t="s">
        <v>25</v>
      </c>
      <c r="B45" s="280"/>
      <c r="C45" s="115">
        <v>8741</v>
      </c>
      <c r="D45" s="116">
        <v>41817319</v>
      </c>
      <c r="E45" s="117">
        <v>4784.0429012698778</v>
      </c>
      <c r="F45" s="117"/>
      <c r="G45" s="115">
        <v>7932</v>
      </c>
      <c r="H45" s="116">
        <v>43006152</v>
      </c>
      <c r="I45" s="93">
        <v>5421.8547655068078</v>
      </c>
      <c r="J45" s="116"/>
      <c r="K45" s="115">
        <v>9210</v>
      </c>
      <c r="L45" s="116">
        <v>44451597</v>
      </c>
      <c r="M45" s="117">
        <v>4826.4491856677523</v>
      </c>
      <c r="N45" s="116"/>
      <c r="O45" s="115">
        <v>9623</v>
      </c>
      <c r="P45" s="116">
        <v>47021558</v>
      </c>
      <c r="Q45" s="117">
        <v>4886.3720253559177</v>
      </c>
      <c r="R45" s="116"/>
      <c r="S45" s="115">
        <v>9528</v>
      </c>
      <c r="T45" s="116">
        <v>47570925</v>
      </c>
      <c r="U45" s="117">
        <v>4992.7503148614605</v>
      </c>
      <c r="V45" s="116"/>
      <c r="W45" s="118">
        <v>9321</v>
      </c>
      <c r="X45" s="119">
        <v>38572975</v>
      </c>
      <c r="Y45" s="120">
        <v>4138.2872009441044</v>
      </c>
      <c r="Z45" s="119"/>
      <c r="AA45" s="118">
        <v>9411</v>
      </c>
      <c r="AB45" s="119">
        <v>39735755</v>
      </c>
      <c r="AC45" s="120">
        <v>4222.2670279460208</v>
      </c>
      <c r="AD45" s="119"/>
      <c r="AE45" s="133">
        <v>12560</v>
      </c>
      <c r="AF45" s="98">
        <v>40557364</v>
      </c>
      <c r="AG45" s="99">
        <f t="shared" si="3"/>
        <v>3229.0894904458601</v>
      </c>
      <c r="AH45" s="100"/>
      <c r="AI45" s="133">
        <f>SUM(AI46:AI50)</f>
        <v>11971</v>
      </c>
      <c r="AJ45" s="98">
        <f>SUM(AJ46:AJ50)</f>
        <v>42889446</v>
      </c>
      <c r="AK45" s="99">
        <f>AJ45/AI45</f>
        <v>3582.7788822988891</v>
      </c>
      <c r="AL45" s="100"/>
      <c r="AM45" s="133">
        <f>SUM(AM46:AM50)</f>
        <v>12137</v>
      </c>
      <c r="AN45" s="98">
        <f>SUM(AN46:AN50)</f>
        <v>44319836</v>
      </c>
      <c r="AO45" s="99">
        <f t="shared" si="4"/>
        <v>3651.6302216363188</v>
      </c>
    </row>
    <row r="46" spans="1:41" ht="10.5" customHeight="1">
      <c r="A46" s="286"/>
      <c r="B46" s="282" t="s">
        <v>26</v>
      </c>
      <c r="C46" s="101">
        <v>979</v>
      </c>
      <c r="D46" s="102">
        <v>1144454</v>
      </c>
      <c r="E46" s="103">
        <v>1169.003064351379</v>
      </c>
      <c r="F46" s="103"/>
      <c r="G46" s="101">
        <v>1096</v>
      </c>
      <c r="H46" s="102">
        <v>1103074</v>
      </c>
      <c r="I46" s="103">
        <v>1006.4543795620438</v>
      </c>
      <c r="J46" s="102"/>
      <c r="K46" s="101">
        <v>1117</v>
      </c>
      <c r="L46" s="102">
        <v>1159993</v>
      </c>
      <c r="M46" s="103">
        <v>1038.4897045658013</v>
      </c>
      <c r="N46" s="102"/>
      <c r="O46" s="101">
        <v>1413</v>
      </c>
      <c r="P46" s="102">
        <v>1805704</v>
      </c>
      <c r="Q46" s="103">
        <v>1277.9221514508138</v>
      </c>
      <c r="R46" s="102"/>
      <c r="S46" s="101">
        <v>1457</v>
      </c>
      <c r="T46" s="102">
        <v>2244193</v>
      </c>
      <c r="U46" s="103">
        <v>1540.2834591626629</v>
      </c>
      <c r="V46" s="102"/>
      <c r="W46" s="104">
        <v>1670</v>
      </c>
      <c r="X46" s="105">
        <v>2204963</v>
      </c>
      <c r="Y46" s="106">
        <v>1320.337125748503</v>
      </c>
      <c r="Z46" s="105"/>
      <c r="AA46" s="104">
        <v>1282</v>
      </c>
      <c r="AB46" s="105">
        <v>2033385</v>
      </c>
      <c r="AC46" s="106">
        <v>1586.103744149766</v>
      </c>
      <c r="AD46" s="105"/>
      <c r="AE46" s="130">
        <v>1337</v>
      </c>
      <c r="AF46" s="108">
        <v>1650091</v>
      </c>
      <c r="AG46" s="109">
        <f t="shared" si="3"/>
        <v>1234.1742707554226</v>
      </c>
      <c r="AH46" s="110"/>
      <c r="AI46" s="131">
        <v>1587</v>
      </c>
      <c r="AJ46" s="132">
        <v>2069790</v>
      </c>
      <c r="AK46" s="90">
        <v>1304.2155009451797</v>
      </c>
      <c r="AL46" s="110"/>
      <c r="AM46" s="131">
        <v>1573</v>
      </c>
      <c r="AN46" s="132">
        <v>2229159</v>
      </c>
      <c r="AO46" s="111">
        <f t="shared" si="4"/>
        <v>1417.1385886840433</v>
      </c>
    </row>
    <row r="47" spans="1:41" s="288" customFormat="1" ht="10.5" hidden="1" customHeight="1">
      <c r="A47" s="286"/>
      <c r="B47" s="282" t="s">
        <v>27</v>
      </c>
      <c r="C47" s="101">
        <v>786</v>
      </c>
      <c r="D47" s="102">
        <v>916092</v>
      </c>
      <c r="E47" s="103">
        <v>1165.5114503816794</v>
      </c>
      <c r="F47" s="103"/>
      <c r="G47" s="101">
        <v>935</v>
      </c>
      <c r="H47" s="102">
        <v>871557</v>
      </c>
      <c r="I47" s="103">
        <v>932.1465240641711</v>
      </c>
      <c r="J47" s="102"/>
      <c r="K47" s="101">
        <v>918</v>
      </c>
      <c r="L47" s="102">
        <v>865289</v>
      </c>
      <c r="M47" s="103">
        <v>942.58061002178647</v>
      </c>
      <c r="N47" s="102"/>
      <c r="O47" s="101">
        <v>1089</v>
      </c>
      <c r="P47" s="102">
        <v>729354</v>
      </c>
      <c r="Q47" s="103">
        <v>669.74655647382917</v>
      </c>
      <c r="R47" s="102"/>
      <c r="S47" s="101">
        <v>1080</v>
      </c>
      <c r="T47" s="102">
        <v>884960</v>
      </c>
      <c r="U47" s="103">
        <v>819.40740740740739</v>
      </c>
      <c r="V47" s="102"/>
      <c r="W47" s="104">
        <v>814</v>
      </c>
      <c r="X47" s="105">
        <v>753142</v>
      </c>
      <c r="Y47" s="106">
        <v>925.23587223587219</v>
      </c>
      <c r="Z47" s="105"/>
      <c r="AA47" s="104">
        <v>786</v>
      </c>
      <c r="AB47" s="105">
        <v>687069</v>
      </c>
      <c r="AC47" s="106">
        <v>874.13358778625957</v>
      </c>
      <c r="AD47" s="105"/>
      <c r="AE47" s="130">
        <v>0</v>
      </c>
      <c r="AF47" s="108">
        <v>0</v>
      </c>
      <c r="AG47" s="109">
        <v>0</v>
      </c>
      <c r="AH47" s="110"/>
      <c r="AI47" s="131"/>
      <c r="AJ47" s="132"/>
      <c r="AK47" s="90" t="e">
        <v>#DIV/0!</v>
      </c>
      <c r="AL47" s="110"/>
      <c r="AM47" s="131"/>
      <c r="AN47" s="132"/>
      <c r="AO47" s="111" t="e">
        <f t="shared" si="4"/>
        <v>#DIV/0!</v>
      </c>
    </row>
    <row r="48" spans="1:41" s="288" customFormat="1" ht="10.5" customHeight="1">
      <c r="A48" s="286"/>
      <c r="B48" s="282" t="s">
        <v>27</v>
      </c>
      <c r="C48" s="101"/>
      <c r="D48" s="102"/>
      <c r="E48" s="103"/>
      <c r="F48" s="103"/>
      <c r="G48" s="101"/>
      <c r="H48" s="102"/>
      <c r="I48" s="103"/>
      <c r="J48" s="102"/>
      <c r="K48" s="101"/>
      <c r="L48" s="102"/>
      <c r="M48" s="103"/>
      <c r="N48" s="102"/>
      <c r="O48" s="101"/>
      <c r="P48" s="102"/>
      <c r="Q48" s="103"/>
      <c r="R48" s="102"/>
      <c r="S48" s="101"/>
      <c r="T48" s="102"/>
      <c r="U48" s="103"/>
      <c r="V48" s="102"/>
      <c r="W48" s="104"/>
      <c r="X48" s="105"/>
      <c r="Y48" s="106"/>
      <c r="Z48" s="105"/>
      <c r="AA48" s="104"/>
      <c r="AB48" s="105"/>
      <c r="AC48" s="106"/>
      <c r="AD48" s="105"/>
      <c r="AE48" s="130">
        <v>0</v>
      </c>
      <c r="AF48" s="108">
        <v>0</v>
      </c>
      <c r="AG48" s="109">
        <v>0</v>
      </c>
      <c r="AH48" s="110"/>
      <c r="AI48" s="131">
        <v>56</v>
      </c>
      <c r="AJ48" s="132">
        <v>45160</v>
      </c>
      <c r="AK48" s="90">
        <v>806.42857142857144</v>
      </c>
      <c r="AL48" s="110"/>
      <c r="AM48" s="131">
        <v>67</v>
      </c>
      <c r="AN48" s="132">
        <v>80160</v>
      </c>
      <c r="AO48" s="111">
        <f t="shared" si="4"/>
        <v>1196.4179104477612</v>
      </c>
    </row>
    <row r="49" spans="1:41" ht="10.5" customHeight="1">
      <c r="A49" s="286"/>
      <c r="B49" s="282" t="s">
        <v>28</v>
      </c>
      <c r="C49" s="101">
        <v>2199</v>
      </c>
      <c r="D49" s="102">
        <v>27604788</v>
      </c>
      <c r="E49" s="103">
        <v>12553.336971350614</v>
      </c>
      <c r="F49" s="103"/>
      <c r="G49" s="101">
        <v>2114</v>
      </c>
      <c r="H49" s="102">
        <v>27071767</v>
      </c>
      <c r="I49" s="103">
        <v>12805.944654683066</v>
      </c>
      <c r="J49" s="102"/>
      <c r="K49" s="101">
        <v>2121</v>
      </c>
      <c r="L49" s="102">
        <v>28027090</v>
      </c>
      <c r="M49" s="103">
        <v>13214.092409240924</v>
      </c>
      <c r="N49" s="102"/>
      <c r="O49" s="101">
        <v>2182</v>
      </c>
      <c r="P49" s="102">
        <v>29056592</v>
      </c>
      <c r="Q49" s="103">
        <v>13316.494958753437</v>
      </c>
      <c r="R49" s="102"/>
      <c r="S49" s="101">
        <v>2007</v>
      </c>
      <c r="T49" s="102">
        <v>29756112</v>
      </c>
      <c r="U49" s="103">
        <v>14826.1644245142</v>
      </c>
      <c r="V49" s="102"/>
      <c r="W49" s="104">
        <v>2269</v>
      </c>
      <c r="X49" s="105">
        <v>22499222</v>
      </c>
      <c r="Y49" s="106">
        <v>9915.9197884530622</v>
      </c>
      <c r="Z49" s="105"/>
      <c r="AA49" s="104">
        <v>2338</v>
      </c>
      <c r="AB49" s="105">
        <v>22849897</v>
      </c>
      <c r="AC49" s="106">
        <v>9773.2664670658687</v>
      </c>
      <c r="AD49" s="105"/>
      <c r="AE49" s="130">
        <v>2356</v>
      </c>
      <c r="AF49" s="108">
        <v>23510308</v>
      </c>
      <c r="AG49" s="109">
        <f>AF49/AE49</f>
        <v>9978.9083191850586</v>
      </c>
      <c r="AH49" s="110"/>
      <c r="AI49" s="131">
        <v>2311</v>
      </c>
      <c r="AJ49" s="132">
        <v>25936858</v>
      </c>
      <c r="AK49" s="90">
        <v>11223.21852012116</v>
      </c>
      <c r="AL49" s="110"/>
      <c r="AM49" s="131">
        <v>2392</v>
      </c>
      <c r="AN49" s="132">
        <v>27169192</v>
      </c>
      <c r="AO49" s="111">
        <f t="shared" si="4"/>
        <v>11358.357859531772</v>
      </c>
    </row>
    <row r="50" spans="1:41" ht="10.5" customHeight="1">
      <c r="A50" s="286"/>
      <c r="B50" s="282" t="s">
        <v>29</v>
      </c>
      <c r="C50" s="101">
        <v>4777</v>
      </c>
      <c r="D50" s="102">
        <v>12151985</v>
      </c>
      <c r="E50" s="134">
        <v>2543.8528365082689</v>
      </c>
      <c r="F50" s="134"/>
      <c r="G50" s="101">
        <v>3787</v>
      </c>
      <c r="H50" s="102">
        <v>13959754</v>
      </c>
      <c r="I50" s="134">
        <v>3686.2302614206496</v>
      </c>
      <c r="J50" s="102"/>
      <c r="K50" s="101">
        <v>5054</v>
      </c>
      <c r="L50" s="102">
        <v>14399225</v>
      </c>
      <c r="M50" s="134">
        <v>2849.0749901068461</v>
      </c>
      <c r="N50" s="102"/>
      <c r="O50" s="101">
        <v>4939</v>
      </c>
      <c r="P50" s="102">
        <v>15429908</v>
      </c>
      <c r="Q50" s="134">
        <v>3124.0955659040292</v>
      </c>
      <c r="R50" s="102"/>
      <c r="S50" s="101">
        <v>4984</v>
      </c>
      <c r="T50" s="102">
        <v>14685660</v>
      </c>
      <c r="U50" s="134">
        <v>2946.5609951845909</v>
      </c>
      <c r="V50" s="102"/>
      <c r="W50" s="104">
        <v>4568</v>
      </c>
      <c r="X50" s="105">
        <v>13115648</v>
      </c>
      <c r="Y50" s="135">
        <v>2871.2014010507883</v>
      </c>
      <c r="Z50" s="105"/>
      <c r="AA50" s="104">
        <v>5005</v>
      </c>
      <c r="AB50" s="105">
        <v>14165404</v>
      </c>
      <c r="AC50" s="135">
        <v>2830.2505494505494</v>
      </c>
      <c r="AD50" s="105"/>
      <c r="AE50" s="130">
        <v>8867</v>
      </c>
      <c r="AF50" s="108">
        <v>15396965</v>
      </c>
      <c r="AG50" s="136">
        <f>AF50/AE50</f>
        <v>1736.4345325363709</v>
      </c>
      <c r="AH50" s="110"/>
      <c r="AI50" s="131">
        <v>8017</v>
      </c>
      <c r="AJ50" s="132">
        <v>14837638</v>
      </c>
      <c r="AK50" s="90">
        <v>1850.7718597979294</v>
      </c>
      <c r="AL50" s="110"/>
      <c r="AM50" s="131">
        <v>8105</v>
      </c>
      <c r="AN50" s="132">
        <v>14841325</v>
      </c>
      <c r="AO50" s="111">
        <f t="shared" si="4"/>
        <v>1831.1320172732881</v>
      </c>
    </row>
    <row r="51" spans="1:41" ht="3.75" customHeight="1">
      <c r="A51" s="286"/>
      <c r="B51" s="286"/>
      <c r="C51" s="137"/>
      <c r="D51" s="138"/>
      <c r="E51" s="139"/>
      <c r="F51" s="139"/>
      <c r="G51" s="137"/>
      <c r="H51" s="138"/>
      <c r="I51" s="139"/>
      <c r="J51" s="138"/>
      <c r="K51" s="137"/>
      <c r="L51" s="138"/>
      <c r="M51" s="139"/>
      <c r="N51" s="138"/>
      <c r="O51" s="137"/>
      <c r="P51" s="138"/>
      <c r="Q51" s="139"/>
      <c r="R51" s="138"/>
      <c r="S51" s="137"/>
      <c r="T51" s="138"/>
      <c r="U51" s="139"/>
      <c r="V51" s="138"/>
      <c r="W51" s="140"/>
      <c r="X51" s="141"/>
      <c r="Y51" s="142"/>
      <c r="Z51" s="141"/>
      <c r="AA51" s="140"/>
      <c r="AB51" s="141"/>
      <c r="AC51" s="142"/>
      <c r="AD51" s="141"/>
      <c r="AE51" s="131"/>
      <c r="AF51" s="132"/>
      <c r="AG51" s="143"/>
      <c r="AH51" s="144"/>
      <c r="AI51" s="131"/>
      <c r="AJ51" s="132"/>
      <c r="AK51" s="143"/>
      <c r="AL51" s="144"/>
      <c r="AM51" s="131"/>
      <c r="AN51" s="132"/>
      <c r="AO51" s="143"/>
    </row>
    <row r="52" spans="1:41" s="287" customFormat="1" ht="16.5" customHeight="1">
      <c r="A52" s="289" t="s">
        <v>41</v>
      </c>
      <c r="B52" s="290"/>
      <c r="C52" s="91">
        <v>54612</v>
      </c>
      <c r="D52" s="145">
        <v>144536279</v>
      </c>
      <c r="E52" s="117">
        <v>2646.6029260968285</v>
      </c>
      <c r="F52" s="117"/>
      <c r="G52" s="91">
        <v>54102</v>
      </c>
      <c r="H52" s="145">
        <v>153989681</v>
      </c>
      <c r="I52" s="93">
        <v>2846.2844441979964</v>
      </c>
      <c r="J52" s="145"/>
      <c r="K52" s="91">
        <v>55488</v>
      </c>
      <c r="L52" s="145">
        <v>156671160</v>
      </c>
      <c r="M52" s="117">
        <v>2823.5142733564012</v>
      </c>
      <c r="N52" s="145"/>
      <c r="O52" s="91">
        <v>60081</v>
      </c>
      <c r="P52" s="145">
        <v>172790162</v>
      </c>
      <c r="Q52" s="117">
        <v>2875.9534961135801</v>
      </c>
      <c r="R52" s="145"/>
      <c r="S52" s="91">
        <v>62711</v>
      </c>
      <c r="T52" s="145">
        <v>183392814</v>
      </c>
      <c r="U52" s="117">
        <v>2924.4122083844941</v>
      </c>
      <c r="V52" s="145"/>
      <c r="W52" s="94">
        <v>63005</v>
      </c>
      <c r="X52" s="146">
        <v>181222995</v>
      </c>
      <c r="Y52" s="120">
        <v>2876.3271962542653</v>
      </c>
      <c r="Z52" s="146"/>
      <c r="AA52" s="94">
        <f>AA7+AA17+AA38+AA45</f>
        <v>64958</v>
      </c>
      <c r="AB52" s="146">
        <f>AB7+AB17+AB38+AB45</f>
        <v>194135487</v>
      </c>
      <c r="AC52" s="120">
        <f>AB52/AA52</f>
        <v>2988.6309153606944</v>
      </c>
      <c r="AD52" s="146"/>
      <c r="AE52" s="147">
        <f>AE7+AE17+AE38+AE45</f>
        <v>82755</v>
      </c>
      <c r="AF52" s="148">
        <f>AF7+AF17+AF38+AF45</f>
        <v>275189171</v>
      </c>
      <c r="AG52" s="149">
        <f>AF52/AE52</f>
        <v>3325.3479668902182</v>
      </c>
      <c r="AH52" s="150"/>
      <c r="AI52" s="147">
        <f>AI7+AI17+AI38+AI45</f>
        <v>82262</v>
      </c>
      <c r="AJ52" s="148">
        <f>AJ7+AJ17+AJ38+AJ45</f>
        <v>290156530</v>
      </c>
      <c r="AK52" s="149">
        <f>AJ52/AI52</f>
        <v>3527.2243563249131</v>
      </c>
      <c r="AL52" s="150"/>
      <c r="AM52" s="147">
        <f>AM7+AM17+AM38+AM45</f>
        <v>86021</v>
      </c>
      <c r="AN52" s="148">
        <f>AN7+AN17+AN38+AN45</f>
        <v>305809779</v>
      </c>
      <c r="AO52" s="149">
        <f>AN52/AM52</f>
        <v>3555.0595668499554</v>
      </c>
    </row>
    <row r="53" spans="1:41" ht="12.75" customHeight="1">
      <c r="A53" s="291" t="s">
        <v>30</v>
      </c>
      <c r="B53" s="292"/>
      <c r="C53" s="246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</row>
    <row r="54" spans="1:41" ht="12.75" customHeight="1">
      <c r="A54" s="250"/>
      <c r="B54" s="250"/>
      <c r="C54" s="246"/>
      <c r="D54" s="246"/>
      <c r="E54" s="246"/>
      <c r="F54" s="246"/>
      <c r="G54" s="248"/>
      <c r="H54" s="249"/>
      <c r="I54" s="249"/>
      <c r="J54" s="249"/>
      <c r="K54" s="250" t="s">
        <v>58</v>
      </c>
    </row>
    <row r="55" spans="1:41" ht="12.75" customHeight="1">
      <c r="A55" s="250"/>
      <c r="B55" s="250"/>
      <c r="C55" s="250"/>
    </row>
    <row r="56" spans="1:41" ht="12.75" customHeight="1">
      <c r="A56" s="250"/>
      <c r="B56" s="250"/>
      <c r="C56" s="250"/>
    </row>
    <row r="57" spans="1:41" ht="12.75" customHeight="1">
      <c r="A57" s="250"/>
      <c r="B57" s="250"/>
      <c r="C57" s="250"/>
    </row>
    <row r="58" spans="1:41" ht="12.75" customHeight="1">
      <c r="A58" s="250"/>
      <c r="B58" s="250"/>
      <c r="C58" s="250"/>
    </row>
    <row r="59" spans="1:41" ht="12.75" customHeight="1">
      <c r="A59" s="250"/>
      <c r="B59" s="250"/>
      <c r="C59" s="250"/>
    </row>
    <row r="60" spans="1:41" ht="12.75" customHeight="1">
      <c r="A60" s="250"/>
      <c r="B60" s="250"/>
      <c r="C60" s="250"/>
    </row>
    <row r="61" spans="1:41" ht="12.75" customHeight="1">
      <c r="A61" s="250"/>
      <c r="B61" s="250"/>
      <c r="C61" s="250"/>
    </row>
    <row r="62" spans="1:41" ht="12.75" customHeight="1">
      <c r="A62" s="250"/>
      <c r="B62" s="250"/>
      <c r="C62" s="250"/>
    </row>
    <row r="63" spans="1:41" ht="12.75" customHeight="1">
      <c r="A63" s="250"/>
      <c r="B63" s="250"/>
      <c r="C63" s="250"/>
    </row>
    <row r="64" spans="1:41" ht="12.75" customHeight="1">
      <c r="A64" s="250"/>
      <c r="B64" s="250"/>
      <c r="C64" s="250"/>
    </row>
    <row r="65" spans="1:3" ht="12.75" customHeight="1">
      <c r="A65" s="250"/>
      <c r="B65" s="250"/>
      <c r="C65" s="250"/>
    </row>
    <row r="66" spans="1:3" ht="12.75" customHeight="1">
      <c r="A66" s="250"/>
      <c r="B66" s="250"/>
      <c r="C66" s="250"/>
    </row>
    <row r="67" spans="1:3" ht="12.75" customHeight="1">
      <c r="A67" s="250"/>
      <c r="B67" s="250"/>
      <c r="C67" s="250"/>
    </row>
    <row r="68" spans="1:3" ht="12.75" customHeight="1">
      <c r="A68" s="250"/>
      <c r="B68" s="250"/>
      <c r="C68" s="250"/>
    </row>
    <row r="69" spans="1:3" ht="12.75" customHeight="1">
      <c r="A69" s="250"/>
      <c r="B69" s="250"/>
      <c r="C69" s="250"/>
    </row>
    <row r="70" spans="1:3" ht="12.75" customHeight="1"/>
    <row r="71" spans="1:3" ht="12.75" customHeight="1"/>
    <row r="72" spans="1:3" ht="12.75" customHeight="1"/>
    <row r="73" spans="1:3" ht="12.75" customHeight="1"/>
    <row r="74" spans="1:3" ht="12.75" customHeight="1"/>
    <row r="75" spans="1:3" ht="12.75" customHeight="1"/>
    <row r="76" spans="1:3" ht="12.75" customHeight="1"/>
    <row r="77" spans="1:3" ht="12.75" customHeight="1"/>
    <row r="78" spans="1:3" ht="12.75" customHeight="1"/>
    <row r="79" spans="1:3" ht="12.75" customHeight="1"/>
    <row r="80" spans="1:3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</sheetData>
  <mergeCells count="48">
    <mergeCell ref="AA4:AC4"/>
    <mergeCell ref="AE4:AG4"/>
    <mergeCell ref="AI4:AK4"/>
    <mergeCell ref="AM4:AO4"/>
    <mergeCell ref="E5:F5"/>
    <mergeCell ref="I5:J5"/>
    <mergeCell ref="M5:N5"/>
    <mergeCell ref="Q5:R5"/>
    <mergeCell ref="U5:V5"/>
    <mergeCell ref="Y5:Z5"/>
    <mergeCell ref="C4:E4"/>
    <mergeCell ref="G4:J4"/>
    <mergeCell ref="K4:M4"/>
    <mergeCell ref="O4:Q4"/>
    <mergeCell ref="S4:U4"/>
    <mergeCell ref="W4:Y4"/>
    <mergeCell ref="AC5:AD5"/>
    <mergeCell ref="E6:F6"/>
    <mergeCell ref="I6:J6"/>
    <mergeCell ref="M6:N6"/>
    <mergeCell ref="Q6:R6"/>
    <mergeCell ref="U6:V6"/>
    <mergeCell ref="Y6:Z6"/>
    <mergeCell ref="AC6:AD6"/>
    <mergeCell ref="AA35:AC35"/>
    <mergeCell ref="AE35:AG35"/>
    <mergeCell ref="AI35:AK35"/>
    <mergeCell ref="AM35:AO35"/>
    <mergeCell ref="E36:F36"/>
    <mergeCell ref="I36:J36"/>
    <mergeCell ref="M36:N36"/>
    <mergeCell ref="Q36:R36"/>
    <mergeCell ref="U36:V36"/>
    <mergeCell ref="Y36:Z36"/>
    <mergeCell ref="C35:E35"/>
    <mergeCell ref="G35:J35"/>
    <mergeCell ref="K35:M35"/>
    <mergeCell ref="O35:Q35"/>
    <mergeCell ref="S35:U35"/>
    <mergeCell ref="W35:Y35"/>
    <mergeCell ref="AC36:AD36"/>
    <mergeCell ref="E37:F37"/>
    <mergeCell ref="I37:J37"/>
    <mergeCell ref="M37:N37"/>
    <mergeCell ref="Q37:R37"/>
    <mergeCell ref="U37:V37"/>
    <mergeCell ref="Y37:Z37"/>
    <mergeCell ref="AC37:AD37"/>
  </mergeCells>
  <pageMargins left="0.5" right="0.5" top="1" bottom="1" header="0.5" footer="0.5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3"/>
  <sheetViews>
    <sheetView topLeftCell="A13" zoomScaleNormal="100" workbookViewId="0">
      <selection activeCell="A2" sqref="A2:L46"/>
    </sheetView>
  </sheetViews>
  <sheetFormatPr defaultColWidth="9.28515625" defaultRowHeight="12.75"/>
  <cols>
    <col min="1" max="1" width="9.28515625" style="243"/>
    <col min="2" max="2" width="34" style="243" bestFit="1" customWidth="1"/>
    <col min="3" max="3" width="9.28515625" style="243"/>
    <col min="4" max="4" width="11.42578125" style="243" bestFit="1" customWidth="1"/>
    <col min="5" max="5" width="9.28515625" style="243"/>
    <col min="6" max="6" width="6" style="243" customWidth="1"/>
    <col min="7" max="7" width="10.7109375" style="243" bestFit="1" customWidth="1"/>
    <col min="8" max="8" width="11.5703125" style="243" bestFit="1" customWidth="1"/>
    <col min="9" max="9" width="14.7109375" style="243" bestFit="1" customWidth="1"/>
    <col min="10" max="16384" width="9.28515625" style="243"/>
  </cols>
  <sheetData>
    <row r="2" spans="1:9" ht="18">
      <c r="A2" s="2" t="s">
        <v>0</v>
      </c>
      <c r="B2" s="3"/>
    </row>
    <row r="3" spans="1:9">
      <c r="A3" s="7" t="s">
        <v>1</v>
      </c>
      <c r="B3" s="8"/>
    </row>
    <row r="4" spans="1:9">
      <c r="A4" s="263"/>
      <c r="B4" s="264"/>
      <c r="C4" s="371" t="s">
        <v>55</v>
      </c>
      <c r="D4" s="371"/>
      <c r="E4" s="371"/>
      <c r="F4" s="267"/>
      <c r="G4" s="371" t="s">
        <v>62</v>
      </c>
      <c r="H4" s="371"/>
      <c r="I4" s="371"/>
    </row>
    <row r="5" spans="1:9">
      <c r="A5" s="263"/>
      <c r="B5" s="264"/>
      <c r="C5" s="270" t="s">
        <v>2</v>
      </c>
      <c r="D5" s="271"/>
      <c r="E5" s="272" t="s">
        <v>33</v>
      </c>
      <c r="F5" s="273"/>
      <c r="G5" s="270" t="s">
        <v>2</v>
      </c>
      <c r="H5" s="271"/>
      <c r="I5" s="272" t="s">
        <v>33</v>
      </c>
    </row>
    <row r="6" spans="1:9">
      <c r="A6" s="274" t="s">
        <v>3</v>
      </c>
      <c r="B6" s="274"/>
      <c r="C6" s="275" t="s">
        <v>4</v>
      </c>
      <c r="D6" s="276" t="s">
        <v>5</v>
      </c>
      <c r="E6" s="277" t="s">
        <v>34</v>
      </c>
      <c r="F6" s="278"/>
      <c r="G6" s="275" t="s">
        <v>4</v>
      </c>
      <c r="H6" s="276" t="s">
        <v>5</v>
      </c>
      <c r="I6" s="277" t="s">
        <v>34</v>
      </c>
    </row>
    <row r="7" spans="1:9">
      <c r="A7" s="280" t="s">
        <v>6</v>
      </c>
      <c r="B7" s="280"/>
      <c r="C7" s="97">
        <v>34124</v>
      </c>
      <c r="D7" s="98">
        <v>86043430</v>
      </c>
      <c r="E7" s="99">
        <v>2521.493084046419</v>
      </c>
      <c r="F7" s="100"/>
      <c r="G7" s="97">
        <f>SUM(G8:G15)</f>
        <v>32768</v>
      </c>
      <c r="H7" s="97">
        <f>SUM(H8:H15)</f>
        <v>92165426</v>
      </c>
      <c r="I7" s="294" t="str">
        <f>IMDIV(H7,G7)</f>
        <v>2812.66558837891</v>
      </c>
    </row>
    <row r="8" spans="1:9">
      <c r="A8" s="282"/>
      <c r="B8" s="282" t="s">
        <v>7</v>
      </c>
      <c r="C8" s="107">
        <v>14109</v>
      </c>
      <c r="D8" s="108">
        <v>25556014</v>
      </c>
      <c r="E8" s="109">
        <v>1811.3270961797434</v>
      </c>
      <c r="F8" s="110"/>
      <c r="G8" s="107">
        <v>12851</v>
      </c>
      <c r="H8" s="108">
        <v>24799382</v>
      </c>
      <c r="I8" s="295" t="str">
        <f t="shared" ref="I8:I30" si="0">IMDIV(H8,G8)</f>
        <v>1929.76282001401</v>
      </c>
    </row>
    <row r="9" spans="1:9">
      <c r="A9" s="282"/>
      <c r="B9" s="282" t="s">
        <v>8</v>
      </c>
      <c r="C9" s="114">
        <v>9241</v>
      </c>
      <c r="D9" s="108">
        <v>26902449</v>
      </c>
      <c r="E9" s="109">
        <v>2911.2053890271613</v>
      </c>
      <c r="F9" s="110"/>
      <c r="G9" s="114">
        <v>8811</v>
      </c>
      <c r="H9" s="108">
        <v>32436617</v>
      </c>
      <c r="I9" s="295" t="str">
        <f t="shared" si="0"/>
        <v>3681.37748269209</v>
      </c>
    </row>
    <row r="10" spans="1:9">
      <c r="A10" s="282"/>
      <c r="B10" s="282" t="s">
        <v>32</v>
      </c>
      <c r="C10" s="114">
        <v>2458</v>
      </c>
      <c r="D10" s="108">
        <v>16843999</v>
      </c>
      <c r="E10" s="109">
        <v>6852.7253864930835</v>
      </c>
      <c r="F10" s="110"/>
      <c r="G10" s="114">
        <v>2369</v>
      </c>
      <c r="H10" s="108">
        <v>16537332</v>
      </c>
      <c r="I10" s="295" t="str">
        <f t="shared" si="0"/>
        <v>6980.72266779232</v>
      </c>
    </row>
    <row r="11" spans="1:9">
      <c r="A11" s="282"/>
      <c r="B11" s="282" t="s">
        <v>31</v>
      </c>
      <c r="C11" s="107"/>
      <c r="D11" s="108"/>
      <c r="E11" s="109"/>
      <c r="F11" s="110"/>
      <c r="G11" s="107"/>
      <c r="H11" s="108"/>
      <c r="I11" s="295" t="e">
        <f t="shared" si="0"/>
        <v>#NUM!</v>
      </c>
    </row>
    <row r="12" spans="1:9">
      <c r="A12" s="282"/>
      <c r="B12" s="282" t="s">
        <v>9</v>
      </c>
      <c r="C12" s="107">
        <v>8282</v>
      </c>
      <c r="D12" s="108">
        <v>16558301</v>
      </c>
      <c r="E12" s="109">
        <v>1999.3118811881188</v>
      </c>
      <c r="F12" s="110"/>
      <c r="G12" s="107">
        <v>8637</v>
      </c>
      <c r="H12" s="108">
        <v>17837597</v>
      </c>
      <c r="I12" s="295" t="str">
        <f t="shared" si="0"/>
        <v>2065.25379182587</v>
      </c>
    </row>
    <row r="13" spans="1:9">
      <c r="A13" s="282"/>
      <c r="B13" s="282" t="s">
        <v>35</v>
      </c>
      <c r="C13" s="107">
        <v>4</v>
      </c>
      <c r="D13" s="108">
        <v>4000</v>
      </c>
      <c r="E13" s="109">
        <v>1000</v>
      </c>
      <c r="F13" s="110"/>
      <c r="G13" s="107">
        <v>6</v>
      </c>
      <c r="H13" s="108">
        <v>6000</v>
      </c>
      <c r="I13" s="295" t="str">
        <f t="shared" si="0"/>
        <v>1000</v>
      </c>
    </row>
    <row r="14" spans="1:9">
      <c r="A14" s="282"/>
      <c r="B14" s="282" t="s">
        <v>56</v>
      </c>
      <c r="C14" s="107">
        <v>30</v>
      </c>
      <c r="D14" s="108">
        <v>178667</v>
      </c>
      <c r="E14" s="109">
        <v>5955.5666666666666</v>
      </c>
      <c r="F14" s="110"/>
      <c r="G14" s="107">
        <v>92</v>
      </c>
      <c r="H14" s="108">
        <v>545728</v>
      </c>
      <c r="I14" s="295" t="str">
        <f t="shared" si="0"/>
        <v>5931.82608695652</v>
      </c>
    </row>
    <row r="15" spans="1:9">
      <c r="A15" s="282"/>
      <c r="B15" s="282" t="s">
        <v>38</v>
      </c>
      <c r="C15" s="107">
        <v>0</v>
      </c>
      <c r="D15" s="108">
        <v>0</v>
      </c>
      <c r="E15" s="109">
        <v>0</v>
      </c>
      <c r="F15" s="110"/>
      <c r="G15" s="107">
        <v>2</v>
      </c>
      <c r="H15" s="108">
        <v>2770</v>
      </c>
      <c r="I15" s="295" t="str">
        <f t="shared" si="0"/>
        <v>1385</v>
      </c>
    </row>
    <row r="16" spans="1:9">
      <c r="A16" s="280" t="s">
        <v>11</v>
      </c>
      <c r="B16" s="280"/>
      <c r="C16" s="121">
        <v>10645</v>
      </c>
      <c r="D16" s="98">
        <v>22840520</v>
      </c>
      <c r="E16" s="99">
        <v>2145.6571160169092</v>
      </c>
      <c r="F16" s="100"/>
      <c r="G16" s="121">
        <f>SUM(G17:G30)</f>
        <v>10318</v>
      </c>
      <c r="H16" s="121">
        <f>SUM(H17:H30)</f>
        <v>24658186</v>
      </c>
      <c r="I16" s="296" t="str">
        <f t="shared" si="0"/>
        <v>2389.82225237449</v>
      </c>
    </row>
    <row r="17" spans="1:9">
      <c r="A17" s="282"/>
      <c r="B17" s="282" t="s">
        <v>12</v>
      </c>
      <c r="C17" s="107">
        <v>4568</v>
      </c>
      <c r="D17" s="108">
        <v>12099500</v>
      </c>
      <c r="E17" s="109">
        <v>2648.7521891418564</v>
      </c>
      <c r="F17" s="110"/>
      <c r="G17" s="107">
        <v>4298</v>
      </c>
      <c r="H17" s="108">
        <v>13437756</v>
      </c>
      <c r="I17" s="295" t="str">
        <f t="shared" si="0"/>
        <v>3126.51372731503</v>
      </c>
    </row>
    <row r="18" spans="1:9">
      <c r="A18" s="282"/>
      <c r="B18" s="40" t="s">
        <v>45</v>
      </c>
      <c r="C18" s="44">
        <v>1015</v>
      </c>
      <c r="D18" s="45">
        <v>857626</v>
      </c>
      <c r="E18" s="109">
        <v>844.95172413793102</v>
      </c>
      <c r="F18" s="110"/>
      <c r="G18" s="44">
        <v>935</v>
      </c>
      <c r="H18" s="45">
        <v>766415</v>
      </c>
      <c r="I18" s="295" t="str">
        <f t="shared" si="0"/>
        <v>819.695187165775</v>
      </c>
    </row>
    <row r="19" spans="1:9">
      <c r="A19" s="282"/>
      <c r="B19" s="40" t="s">
        <v>46</v>
      </c>
      <c r="C19" s="44">
        <v>225</v>
      </c>
      <c r="D19" s="45">
        <v>709187</v>
      </c>
      <c r="E19" s="109">
        <v>3151.9422222222224</v>
      </c>
      <c r="F19" s="110"/>
      <c r="G19" s="44">
        <v>278</v>
      </c>
      <c r="H19" s="45">
        <v>856007</v>
      </c>
      <c r="I19" s="295" t="str">
        <f t="shared" si="0"/>
        <v>3079.1618705036</v>
      </c>
    </row>
    <row r="20" spans="1:9">
      <c r="A20" s="282"/>
      <c r="B20" s="282" t="s">
        <v>37</v>
      </c>
      <c r="C20" s="44">
        <v>597</v>
      </c>
      <c r="D20" s="45">
        <v>2578224</v>
      </c>
      <c r="E20" s="109">
        <v>4318.6331658291456</v>
      </c>
      <c r="F20" s="110"/>
      <c r="G20" s="44">
        <v>648</v>
      </c>
      <c r="H20" s="45">
        <v>3011494</v>
      </c>
      <c r="I20" s="295" t="str">
        <f t="shared" si="0"/>
        <v>4647.36728395062</v>
      </c>
    </row>
    <row r="21" spans="1:9">
      <c r="A21" s="282"/>
      <c r="B21" s="282" t="s">
        <v>13</v>
      </c>
      <c r="C21" s="107">
        <v>2293</v>
      </c>
      <c r="D21" s="108">
        <v>1007248</v>
      </c>
      <c r="E21" s="109">
        <v>439.27082424771044</v>
      </c>
      <c r="F21" s="110"/>
      <c r="G21" s="107">
        <v>2586</v>
      </c>
      <c r="H21" s="108">
        <v>1115371</v>
      </c>
      <c r="I21" s="295" t="str">
        <f t="shared" si="0"/>
        <v>431.311291569992</v>
      </c>
    </row>
    <row r="22" spans="1:9">
      <c r="A22" s="282"/>
      <c r="B22" s="282" t="s">
        <v>14</v>
      </c>
      <c r="C22" s="107">
        <v>715</v>
      </c>
      <c r="D22" s="108">
        <v>1858954</v>
      </c>
      <c r="E22" s="109">
        <v>2599.9356643356641</v>
      </c>
      <c r="F22" s="110"/>
      <c r="G22" s="107">
        <v>356</v>
      </c>
      <c r="H22" s="108">
        <v>1146081</v>
      </c>
      <c r="I22" s="295" t="str">
        <f t="shared" si="0"/>
        <v>3219.32865168539</v>
      </c>
    </row>
    <row r="23" spans="1:9">
      <c r="A23" s="282"/>
      <c r="B23" s="282" t="s">
        <v>15</v>
      </c>
      <c r="C23" s="107">
        <v>426</v>
      </c>
      <c r="D23" s="108">
        <v>266687</v>
      </c>
      <c r="E23" s="109">
        <v>626.0258215962441</v>
      </c>
      <c r="F23" s="110"/>
      <c r="G23" s="107">
        <v>304</v>
      </c>
      <c r="H23" s="108">
        <v>265153</v>
      </c>
      <c r="I23" s="295" t="str">
        <f t="shared" si="0"/>
        <v>872.213815789474</v>
      </c>
    </row>
    <row r="24" spans="1:9">
      <c r="A24" s="282"/>
      <c r="B24" s="282" t="s">
        <v>16</v>
      </c>
      <c r="C24" s="107">
        <v>322</v>
      </c>
      <c r="D24" s="108">
        <v>759829</v>
      </c>
      <c r="E24" s="109">
        <v>2359.717391304348</v>
      </c>
      <c r="F24" s="110"/>
      <c r="G24" s="107">
        <v>308</v>
      </c>
      <c r="H24" s="108">
        <v>780287</v>
      </c>
      <c r="I24" s="295" t="str">
        <f t="shared" si="0"/>
        <v>2533.39935064935</v>
      </c>
    </row>
    <row r="25" spans="1:9">
      <c r="A25" s="282"/>
      <c r="B25" s="282" t="s">
        <v>17</v>
      </c>
      <c r="C25" s="107">
        <v>8</v>
      </c>
      <c r="D25" s="108">
        <v>48033</v>
      </c>
      <c r="E25" s="109">
        <v>6004.125</v>
      </c>
      <c r="F25" s="110"/>
      <c r="G25" s="107">
        <v>5</v>
      </c>
      <c r="H25" s="108">
        <v>26017</v>
      </c>
      <c r="I25" s="295" t="str">
        <f t="shared" si="0"/>
        <v>5203.4</v>
      </c>
    </row>
    <row r="26" spans="1:9">
      <c r="A26" s="282"/>
      <c r="B26" s="282" t="s">
        <v>18</v>
      </c>
      <c r="C26" s="107">
        <v>125</v>
      </c>
      <c r="D26" s="108">
        <v>1283909</v>
      </c>
      <c r="E26" s="109">
        <v>10271.272000000001</v>
      </c>
      <c r="F26" s="110"/>
      <c r="G26" s="107">
        <v>128</v>
      </c>
      <c r="H26" s="108">
        <v>1553284</v>
      </c>
      <c r="I26" s="295" t="str">
        <f t="shared" si="0"/>
        <v>12135.03125</v>
      </c>
    </row>
    <row r="27" spans="1:9">
      <c r="A27" s="282"/>
      <c r="B27" s="282" t="s">
        <v>39</v>
      </c>
      <c r="C27" s="107">
        <v>146</v>
      </c>
      <c r="D27" s="108">
        <v>322769</v>
      </c>
      <c r="E27" s="109">
        <v>2210.7465753424658</v>
      </c>
      <c r="F27" s="110"/>
      <c r="G27" s="107">
        <v>217</v>
      </c>
      <c r="H27" s="108">
        <v>473089</v>
      </c>
      <c r="I27" s="295" t="str">
        <f t="shared" si="0"/>
        <v>2180.133640553</v>
      </c>
    </row>
    <row r="28" spans="1:9">
      <c r="A28" s="282"/>
      <c r="B28" s="282" t="s">
        <v>36</v>
      </c>
      <c r="C28" s="107">
        <v>199</v>
      </c>
      <c r="D28" s="108">
        <v>1021438</v>
      </c>
      <c r="E28" s="109">
        <v>5132.854271356784</v>
      </c>
      <c r="F28" s="110"/>
      <c r="G28" s="107">
        <v>197</v>
      </c>
      <c r="H28" s="108">
        <v>1006919</v>
      </c>
      <c r="I28" s="295" t="str">
        <f t="shared" si="0"/>
        <v>5111.26395939086</v>
      </c>
    </row>
    <row r="29" spans="1:9">
      <c r="A29" s="282"/>
      <c r="B29" s="282" t="s">
        <v>59</v>
      </c>
      <c r="C29" s="107">
        <v>6</v>
      </c>
      <c r="D29" s="108">
        <v>27116</v>
      </c>
      <c r="E29" s="109">
        <v>4519.333333333333</v>
      </c>
      <c r="F29" s="110"/>
      <c r="G29" s="107">
        <v>5</v>
      </c>
      <c r="H29" s="108">
        <v>25813</v>
      </c>
      <c r="I29" s="295" t="str">
        <f t="shared" si="0"/>
        <v>5162.6</v>
      </c>
    </row>
    <row r="30" spans="1:9">
      <c r="A30" s="282"/>
      <c r="B30" s="282" t="s">
        <v>63</v>
      </c>
      <c r="C30" s="107">
        <v>0</v>
      </c>
      <c r="D30" s="108">
        <v>0</v>
      </c>
      <c r="E30" s="109">
        <v>0</v>
      </c>
      <c r="F30" s="110"/>
      <c r="G30" s="107">
        <v>53</v>
      </c>
      <c r="H30" s="108">
        <v>194500</v>
      </c>
      <c r="I30" s="295" t="str">
        <f t="shared" si="0"/>
        <v>3669.81132075472</v>
      </c>
    </row>
    <row r="31" spans="1:9">
      <c r="A31" s="282"/>
      <c r="B31" s="282"/>
      <c r="C31" s="107"/>
      <c r="D31" s="108"/>
      <c r="E31" s="109"/>
      <c r="F31" s="110"/>
      <c r="G31" s="107"/>
      <c r="H31" s="108"/>
      <c r="I31" s="109"/>
    </row>
    <row r="32" spans="1:9">
      <c r="A32" s="246"/>
      <c r="B32" s="247"/>
      <c r="C32" s="250"/>
      <c r="D32" s="250"/>
      <c r="E32" s="250"/>
      <c r="F32" s="250"/>
      <c r="G32" s="250"/>
      <c r="H32" s="250"/>
      <c r="I32" s="250"/>
    </row>
    <row r="33" spans="1:9" ht="18">
      <c r="A33" s="252" t="s">
        <v>0</v>
      </c>
      <c r="B33" s="253"/>
      <c r="C33" s="257"/>
      <c r="D33" s="257"/>
      <c r="E33" s="257"/>
      <c r="F33" s="257"/>
      <c r="G33" s="257"/>
      <c r="H33" s="257"/>
      <c r="I33" s="257"/>
    </row>
    <row r="34" spans="1:9">
      <c r="A34" s="259" t="s">
        <v>57</v>
      </c>
      <c r="B34" s="260"/>
      <c r="C34" s="262"/>
      <c r="D34" s="262"/>
      <c r="E34" s="262"/>
      <c r="F34" s="262"/>
      <c r="G34" s="262"/>
      <c r="H34" s="262"/>
      <c r="I34" s="262"/>
    </row>
    <row r="35" spans="1:9">
      <c r="A35" s="263"/>
      <c r="B35" s="264"/>
      <c r="C35" s="371" t="s">
        <v>55</v>
      </c>
      <c r="D35" s="371"/>
      <c r="E35" s="371"/>
      <c r="F35" s="267"/>
      <c r="G35" s="371" t="s">
        <v>62</v>
      </c>
      <c r="H35" s="371"/>
      <c r="I35" s="371"/>
    </row>
    <row r="36" spans="1:9">
      <c r="A36" s="263"/>
      <c r="B36" s="264"/>
      <c r="C36" s="270" t="s">
        <v>2</v>
      </c>
      <c r="D36" s="271"/>
      <c r="E36" s="272" t="s">
        <v>33</v>
      </c>
      <c r="F36" s="273"/>
      <c r="G36" s="270" t="s">
        <v>2</v>
      </c>
      <c r="H36" s="271"/>
      <c r="I36" s="272" t="s">
        <v>33</v>
      </c>
    </row>
    <row r="37" spans="1:9">
      <c r="A37" s="274" t="s">
        <v>3</v>
      </c>
      <c r="B37" s="274"/>
      <c r="C37" s="275" t="s">
        <v>4</v>
      </c>
      <c r="D37" s="276" t="s">
        <v>5</v>
      </c>
      <c r="E37" s="277" t="s">
        <v>34</v>
      </c>
      <c r="F37" s="278"/>
      <c r="G37" s="275" t="s">
        <v>4</v>
      </c>
      <c r="H37" s="276" t="s">
        <v>5</v>
      </c>
      <c r="I37" s="277" t="s">
        <v>34</v>
      </c>
    </row>
    <row r="38" spans="1:9">
      <c r="A38" s="280" t="s">
        <v>19</v>
      </c>
      <c r="B38" s="284"/>
      <c r="C38" s="129">
        <v>29115</v>
      </c>
      <c r="D38" s="98">
        <v>152605993</v>
      </c>
      <c r="E38" s="99">
        <v>5241.4904001373861</v>
      </c>
      <c r="F38" s="100"/>
      <c r="G38" s="121">
        <f>SUM(G39:G44)</f>
        <v>30274</v>
      </c>
      <c r="H38" s="121">
        <f>SUM(H39:H44)</f>
        <v>160685803</v>
      </c>
      <c r="I38" s="296" t="str">
        <f t="shared" ref="I38:I46" si="1">IMDIV(H38,G38)</f>
        <v>5307.71629120698</v>
      </c>
    </row>
    <row r="39" spans="1:9">
      <c r="A39" s="286"/>
      <c r="B39" s="282" t="s">
        <v>20</v>
      </c>
      <c r="C39" s="131">
        <v>144</v>
      </c>
      <c r="D39" s="132">
        <v>314567</v>
      </c>
      <c r="E39" s="109">
        <v>2184.4930555555557</v>
      </c>
      <c r="F39" s="110"/>
      <c r="G39" s="131">
        <v>205</v>
      </c>
      <c r="H39" s="132">
        <v>511585</v>
      </c>
      <c r="I39" s="295" t="str">
        <f t="shared" si="1"/>
        <v>2495.53658536585</v>
      </c>
    </row>
    <row r="40" spans="1:9">
      <c r="A40" s="286"/>
      <c r="B40" s="282" t="s">
        <v>40</v>
      </c>
      <c r="C40" s="131">
        <v>16</v>
      </c>
      <c r="D40" s="132">
        <v>24000</v>
      </c>
      <c r="E40" s="109">
        <v>1500</v>
      </c>
      <c r="F40" s="110"/>
      <c r="G40" s="131">
        <v>0</v>
      </c>
      <c r="H40" s="132">
        <v>0</v>
      </c>
      <c r="I40" s="295" t="e">
        <f t="shared" si="1"/>
        <v>#NUM!</v>
      </c>
    </row>
    <row r="41" spans="1:9">
      <c r="A41" s="286"/>
      <c r="B41" s="282" t="s">
        <v>21</v>
      </c>
      <c r="C41" s="131">
        <v>3195</v>
      </c>
      <c r="D41" s="132">
        <v>3427656</v>
      </c>
      <c r="E41" s="109">
        <v>1072.818779342723</v>
      </c>
      <c r="F41" s="110"/>
      <c r="G41" s="131">
        <v>1586</v>
      </c>
      <c r="H41" s="132">
        <v>2287796</v>
      </c>
      <c r="I41" s="295" t="str">
        <f t="shared" si="1"/>
        <v>1442.49432534678</v>
      </c>
    </row>
    <row r="42" spans="1:9">
      <c r="A42" s="286"/>
      <c r="B42" s="282" t="s">
        <v>22</v>
      </c>
      <c r="C42" s="131">
        <v>164</v>
      </c>
      <c r="D42" s="132">
        <v>1153198</v>
      </c>
      <c r="E42" s="109">
        <v>7031.6951219512193</v>
      </c>
      <c r="F42" s="110"/>
      <c r="G42" s="131">
        <v>141</v>
      </c>
      <c r="H42" s="132">
        <v>621771</v>
      </c>
      <c r="I42" s="295" t="str">
        <f t="shared" si="1"/>
        <v>4409.72340425532</v>
      </c>
    </row>
    <row r="43" spans="1:9">
      <c r="A43" s="286"/>
      <c r="B43" s="282" t="s">
        <v>23</v>
      </c>
      <c r="C43" s="131">
        <v>20684</v>
      </c>
      <c r="D43" s="132">
        <v>107745204</v>
      </c>
      <c r="E43" s="109">
        <v>5209.1086830400309</v>
      </c>
      <c r="F43" s="110"/>
      <c r="G43" s="131">
        <v>25680</v>
      </c>
      <c r="H43" s="132">
        <v>136106893</v>
      </c>
      <c r="I43" s="295" t="str">
        <f t="shared" si="1"/>
        <v>5300.11265576324</v>
      </c>
    </row>
    <row r="44" spans="1:9">
      <c r="A44" s="286"/>
      <c r="B44" s="282" t="s">
        <v>24</v>
      </c>
      <c r="C44" s="131">
        <v>4912</v>
      </c>
      <c r="D44" s="132">
        <v>39941368</v>
      </c>
      <c r="E44" s="109">
        <v>8131.3859934853417</v>
      </c>
      <c r="F44" s="110"/>
      <c r="G44" s="131">
        <v>2662</v>
      </c>
      <c r="H44" s="132">
        <v>21157758</v>
      </c>
      <c r="I44" s="295" t="str">
        <f t="shared" si="1"/>
        <v>7948.06836964688</v>
      </c>
    </row>
    <row r="45" spans="1:9">
      <c r="A45" s="280" t="s">
        <v>25</v>
      </c>
      <c r="B45" s="280"/>
      <c r="C45" s="133">
        <v>12137</v>
      </c>
      <c r="D45" s="98">
        <v>44319836</v>
      </c>
      <c r="E45" s="99">
        <v>3651.6302216363188</v>
      </c>
      <c r="F45" s="100"/>
      <c r="G45" s="121">
        <f>SUM(G46:G50)</f>
        <v>12769</v>
      </c>
      <c r="H45" s="121">
        <f>SUM(H46:H50)</f>
        <v>46512912</v>
      </c>
      <c r="I45" s="296" t="str">
        <f t="shared" si="1"/>
        <v>3642.64327668572</v>
      </c>
    </row>
    <row r="46" spans="1:9">
      <c r="A46" s="286"/>
      <c r="B46" s="282" t="s">
        <v>26</v>
      </c>
      <c r="C46" s="131">
        <v>1573</v>
      </c>
      <c r="D46" s="132">
        <v>2229159</v>
      </c>
      <c r="E46" s="109">
        <v>1417.1385886840433</v>
      </c>
      <c r="F46" s="110"/>
      <c r="G46" s="131">
        <v>1706</v>
      </c>
      <c r="H46" s="132">
        <v>2026331</v>
      </c>
      <c r="I46" s="295" t="str">
        <f t="shared" si="1"/>
        <v>1187.7672919109</v>
      </c>
    </row>
    <row r="47" spans="1:9" ht="2.25" customHeight="1">
      <c r="A47" s="286"/>
      <c r="B47" s="282"/>
      <c r="C47" s="131"/>
      <c r="D47" s="132"/>
      <c r="E47" s="109"/>
      <c r="F47" s="110"/>
      <c r="G47" s="131"/>
      <c r="H47" s="132"/>
      <c r="I47" s="295"/>
    </row>
    <row r="48" spans="1:9">
      <c r="A48" s="286"/>
      <c r="B48" s="282" t="s">
        <v>27</v>
      </c>
      <c r="C48" s="131">
        <v>67</v>
      </c>
      <c r="D48" s="132">
        <v>80160</v>
      </c>
      <c r="E48" s="109">
        <v>1196.4179104477612</v>
      </c>
      <c r="F48" s="110"/>
      <c r="G48" s="131">
        <v>166</v>
      </c>
      <c r="H48" s="132">
        <v>241154</v>
      </c>
      <c r="I48" s="295" t="str">
        <f>IMDIV(H48,G48)</f>
        <v>1452.73493975904</v>
      </c>
    </row>
    <row r="49" spans="1:9">
      <c r="A49" s="286"/>
      <c r="B49" s="282" t="s">
        <v>28</v>
      </c>
      <c r="C49" s="131">
        <v>2392</v>
      </c>
      <c r="D49" s="132">
        <v>27169192</v>
      </c>
      <c r="E49" s="109">
        <v>11358.357859531772</v>
      </c>
      <c r="F49" s="110"/>
      <c r="G49" s="131">
        <v>2403</v>
      </c>
      <c r="H49" s="132">
        <v>28302572</v>
      </c>
      <c r="I49" s="295" t="str">
        <f>IMDIV(H49,G49)</f>
        <v>11778.0158135664</v>
      </c>
    </row>
    <row r="50" spans="1:9">
      <c r="A50" s="286"/>
      <c r="B50" s="282" t="s">
        <v>29</v>
      </c>
      <c r="C50" s="131">
        <v>8105</v>
      </c>
      <c r="D50" s="132">
        <v>14841325</v>
      </c>
      <c r="E50" s="109">
        <v>1831.1320172732881</v>
      </c>
      <c r="F50" s="110"/>
      <c r="G50" s="131">
        <v>8494</v>
      </c>
      <c r="H50" s="132">
        <v>15942855</v>
      </c>
      <c r="I50" s="295" t="str">
        <f>IMDIV(H50,G50)</f>
        <v>1876.95490934777</v>
      </c>
    </row>
    <row r="51" spans="1:9">
      <c r="A51" s="286"/>
      <c r="B51" s="282"/>
      <c r="C51" s="131"/>
      <c r="D51" s="132"/>
      <c r="E51" s="109"/>
      <c r="F51" s="110"/>
      <c r="G51" s="131"/>
      <c r="H51" s="132"/>
      <c r="I51" s="295"/>
    </row>
    <row r="52" spans="1:9">
      <c r="A52" s="289" t="s">
        <v>41</v>
      </c>
      <c r="B52" s="290"/>
      <c r="C52" s="147">
        <v>86021</v>
      </c>
      <c r="D52" s="148">
        <v>305809779</v>
      </c>
      <c r="E52" s="149">
        <v>3555.0595668499554</v>
      </c>
      <c r="F52" s="150"/>
      <c r="G52" s="147">
        <f>SUM(G7+G16+G38+G45)</f>
        <v>86129</v>
      </c>
      <c r="H52" s="147">
        <f>SUM(H7+H16+H38+H45)</f>
        <v>324022327</v>
      </c>
      <c r="I52" s="296" t="str">
        <f>IMDIV(H52,G52)</f>
        <v>3762.05838916045</v>
      </c>
    </row>
    <row r="53" spans="1:9">
      <c r="A53" s="291" t="s">
        <v>30</v>
      </c>
      <c r="B53" s="292"/>
      <c r="C53" s="293"/>
      <c r="D53" s="293"/>
      <c r="E53" s="293"/>
      <c r="F53" s="293"/>
      <c r="G53" s="293"/>
      <c r="H53" s="293"/>
      <c r="I53" s="293"/>
    </row>
  </sheetData>
  <mergeCells count="4">
    <mergeCell ref="C4:E4"/>
    <mergeCell ref="G4:I4"/>
    <mergeCell ref="C35:E35"/>
    <mergeCell ref="G35:I35"/>
  </mergeCells>
  <printOptions gridLines="1"/>
  <pageMargins left="0.2" right="0.2" top="0.75" bottom="0.75" header="0.3" footer="0.3"/>
  <pageSetup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workbookViewId="0">
      <selection activeCell="A2" sqref="A2:L46"/>
    </sheetView>
  </sheetViews>
  <sheetFormatPr defaultColWidth="9.28515625" defaultRowHeight="12.75"/>
  <cols>
    <col min="1" max="16384" width="9.28515625" style="243"/>
  </cols>
  <sheetData>
    <row r="1" spans="1:13" ht="18">
      <c r="A1" s="2" t="s">
        <v>0</v>
      </c>
      <c r="B1" s="3"/>
    </row>
    <row r="2" spans="1:13">
      <c r="A2" s="7" t="s">
        <v>1</v>
      </c>
      <c r="B2" s="8"/>
    </row>
    <row r="3" spans="1:13">
      <c r="A3" s="263"/>
      <c r="B3" s="264"/>
      <c r="C3" s="371" t="s">
        <v>55</v>
      </c>
      <c r="D3" s="371"/>
      <c r="E3" s="371"/>
      <c r="F3" s="267"/>
      <c r="G3" s="371" t="s">
        <v>62</v>
      </c>
      <c r="H3" s="371"/>
      <c r="I3" s="371"/>
      <c r="J3" s="267"/>
      <c r="K3" s="371" t="s">
        <v>64</v>
      </c>
      <c r="L3" s="371"/>
      <c r="M3" s="371"/>
    </row>
    <row r="4" spans="1:13">
      <c r="A4" s="263"/>
      <c r="B4" s="264"/>
      <c r="C4" s="270" t="s">
        <v>2</v>
      </c>
      <c r="D4" s="271"/>
      <c r="E4" s="272" t="s">
        <v>33</v>
      </c>
      <c r="F4" s="273"/>
      <c r="G4" s="270" t="s">
        <v>2</v>
      </c>
      <c r="H4" s="271"/>
      <c r="I4" s="272" t="s">
        <v>33</v>
      </c>
      <c r="J4" s="273"/>
      <c r="K4" s="270" t="s">
        <v>2</v>
      </c>
      <c r="L4" s="271"/>
      <c r="M4" s="272" t="s">
        <v>33</v>
      </c>
    </row>
    <row r="5" spans="1:13">
      <c r="A5" s="274" t="s">
        <v>3</v>
      </c>
      <c r="B5" s="274"/>
      <c r="C5" s="275" t="s">
        <v>4</v>
      </c>
      <c r="D5" s="276" t="s">
        <v>5</v>
      </c>
      <c r="E5" s="277" t="s">
        <v>34</v>
      </c>
      <c r="F5" s="278"/>
      <c r="G5" s="275" t="s">
        <v>4</v>
      </c>
      <c r="H5" s="276" t="s">
        <v>5</v>
      </c>
      <c r="I5" s="277" t="s">
        <v>34</v>
      </c>
      <c r="J5" s="278"/>
      <c r="K5" s="275" t="s">
        <v>4</v>
      </c>
      <c r="L5" s="276" t="s">
        <v>5</v>
      </c>
      <c r="M5" s="277" t="s">
        <v>34</v>
      </c>
    </row>
    <row r="6" spans="1:13">
      <c r="A6" s="280" t="s">
        <v>6</v>
      </c>
      <c r="B6" s="280"/>
      <c r="C6" s="297">
        <v>32805</v>
      </c>
      <c r="D6" s="297">
        <v>71942791</v>
      </c>
      <c r="E6" s="298">
        <v>2193.0434689833869</v>
      </c>
      <c r="F6" s="299"/>
      <c r="G6" s="297">
        <v>31474</v>
      </c>
      <c r="H6" s="297">
        <v>78483882</v>
      </c>
      <c r="I6" s="300">
        <v>2493.6100273241404</v>
      </c>
      <c r="J6" s="299"/>
      <c r="K6" s="297">
        <v>33227</v>
      </c>
      <c r="L6" s="297">
        <v>85389912</v>
      </c>
      <c r="M6" s="301">
        <v>2569.8953260902276</v>
      </c>
    </row>
    <row r="7" spans="1:13">
      <c r="A7" s="282"/>
      <c r="B7" s="282" t="s">
        <v>7</v>
      </c>
      <c r="C7" s="302">
        <v>14109</v>
      </c>
      <c r="D7" s="303">
        <v>25556014</v>
      </c>
      <c r="E7" s="304">
        <v>1811.3270961797434</v>
      </c>
      <c r="F7" s="305"/>
      <c r="G7" s="302">
        <v>12851</v>
      </c>
      <c r="H7" s="303">
        <v>24799382</v>
      </c>
      <c r="I7" s="306">
        <v>1929.7628200140066</v>
      </c>
      <c r="J7" s="305"/>
      <c r="K7" s="302">
        <v>14104</v>
      </c>
      <c r="L7" s="303">
        <v>28513537</v>
      </c>
      <c r="M7" s="307">
        <v>2021.6631452070335</v>
      </c>
    </row>
    <row r="8" spans="1:13">
      <c r="A8" s="282"/>
      <c r="B8" s="282" t="s">
        <v>8</v>
      </c>
      <c r="C8" s="308">
        <v>9241</v>
      </c>
      <c r="D8" s="303">
        <v>26902449</v>
      </c>
      <c r="E8" s="304">
        <v>2911.2053890271613</v>
      </c>
      <c r="F8" s="305"/>
      <c r="G8" s="308">
        <v>8811</v>
      </c>
      <c r="H8" s="303">
        <v>32436617</v>
      </c>
      <c r="I8" s="306">
        <v>3681.3774826920894</v>
      </c>
      <c r="J8" s="305"/>
      <c r="K8" s="308">
        <v>9073</v>
      </c>
      <c r="L8" s="303">
        <v>33413418</v>
      </c>
      <c r="M8" s="307">
        <v>3682.7309599911828</v>
      </c>
    </row>
    <row r="9" spans="1:13">
      <c r="A9" s="282"/>
      <c r="B9" s="282" t="s">
        <v>66</v>
      </c>
      <c r="C9" s="308">
        <v>1139</v>
      </c>
      <c r="D9" s="303">
        <v>2743360</v>
      </c>
      <c r="E9" s="304">
        <v>2408.5689201053556</v>
      </c>
      <c r="F9" s="305"/>
      <c r="G9" s="308">
        <v>1075</v>
      </c>
      <c r="H9" s="303">
        <v>2855788</v>
      </c>
      <c r="I9" s="306">
        <v>2656.5469767441859</v>
      </c>
      <c r="J9" s="305"/>
      <c r="K9" s="308">
        <v>1123</v>
      </c>
      <c r="L9" s="303">
        <v>3719407</v>
      </c>
      <c r="M9" s="307">
        <v>3312.0276046304543</v>
      </c>
    </row>
    <row r="10" spans="1:13">
      <c r="A10" s="282"/>
      <c r="B10" s="282" t="s">
        <v>9</v>
      </c>
      <c r="C10" s="302">
        <v>8282</v>
      </c>
      <c r="D10" s="303">
        <v>16558301</v>
      </c>
      <c r="E10" s="304">
        <v>1999.3118811881188</v>
      </c>
      <c r="F10" s="305"/>
      <c r="G10" s="302">
        <v>8637</v>
      </c>
      <c r="H10" s="303">
        <v>17837597</v>
      </c>
      <c r="I10" s="306">
        <v>2065.2537918258654</v>
      </c>
      <c r="J10" s="305"/>
      <c r="K10" s="302">
        <v>8833</v>
      </c>
      <c r="L10" s="303">
        <v>19251351</v>
      </c>
      <c r="M10" s="307">
        <v>2179.4804709611685</v>
      </c>
    </row>
    <row r="11" spans="1:13">
      <c r="A11" s="282"/>
      <c r="B11" s="282" t="s">
        <v>35</v>
      </c>
      <c r="C11" s="302">
        <v>4</v>
      </c>
      <c r="D11" s="303">
        <v>4000</v>
      </c>
      <c r="E11" s="304">
        <v>1000</v>
      </c>
      <c r="F11" s="305"/>
      <c r="G11" s="302">
        <v>6</v>
      </c>
      <c r="H11" s="303">
        <v>6000</v>
      </c>
      <c r="I11" s="306">
        <v>1000</v>
      </c>
      <c r="J11" s="305"/>
      <c r="K11" s="302">
        <v>2</v>
      </c>
      <c r="L11" s="303">
        <v>2000</v>
      </c>
      <c r="M11" s="307">
        <v>1000</v>
      </c>
    </row>
    <row r="12" spans="1:13">
      <c r="A12" s="282"/>
      <c r="B12" s="282" t="s">
        <v>38</v>
      </c>
      <c r="C12" s="302">
        <v>0</v>
      </c>
      <c r="D12" s="303">
        <v>0</v>
      </c>
      <c r="E12" s="304">
        <v>0</v>
      </c>
      <c r="F12" s="305"/>
      <c r="G12" s="302">
        <v>2</v>
      </c>
      <c r="H12" s="303">
        <v>2770</v>
      </c>
      <c r="I12" s="306">
        <v>1385</v>
      </c>
      <c r="J12" s="305"/>
      <c r="K12" s="302">
        <v>1</v>
      </c>
      <c r="L12" s="303">
        <v>3600</v>
      </c>
      <c r="M12" s="307">
        <v>3600</v>
      </c>
    </row>
    <row r="13" spans="1:13">
      <c r="A13" s="282"/>
      <c r="B13" s="282" t="s">
        <v>67</v>
      </c>
      <c r="C13" s="302">
        <v>30</v>
      </c>
      <c r="D13" s="303">
        <v>178667</v>
      </c>
      <c r="E13" s="304">
        <v>5955.5666666666666</v>
      </c>
      <c r="F13" s="305"/>
      <c r="G13" s="302">
        <v>92</v>
      </c>
      <c r="H13" s="303">
        <v>545728</v>
      </c>
      <c r="I13" s="306">
        <v>5931.826086956522</v>
      </c>
      <c r="J13" s="305"/>
      <c r="K13" s="302">
        <v>91</v>
      </c>
      <c r="L13" s="303">
        <v>486599</v>
      </c>
      <c r="M13" s="307">
        <v>5347.2417582417584</v>
      </c>
    </row>
    <row r="14" spans="1:13">
      <c r="A14" s="280" t="s">
        <v>11</v>
      </c>
      <c r="B14" s="280"/>
      <c r="C14" s="309">
        <v>10645</v>
      </c>
      <c r="D14" s="310">
        <v>22840520</v>
      </c>
      <c r="E14" s="304">
        <v>2145.6571160169092</v>
      </c>
      <c r="F14" s="299"/>
      <c r="G14" s="309">
        <v>10318</v>
      </c>
      <c r="H14" s="309">
        <v>24658186</v>
      </c>
      <c r="I14" s="306">
        <v>2389.8222523744912</v>
      </c>
      <c r="J14" s="299"/>
      <c r="K14" s="309">
        <v>11284</v>
      </c>
      <c r="L14" s="309">
        <v>32401620</v>
      </c>
      <c r="M14" s="307">
        <v>2871.465792272244</v>
      </c>
    </row>
    <row r="15" spans="1:13">
      <c r="A15" s="282"/>
      <c r="B15" s="282" t="s">
        <v>12</v>
      </c>
      <c r="C15" s="302">
        <v>4568</v>
      </c>
      <c r="D15" s="303">
        <v>12099500</v>
      </c>
      <c r="E15" s="304">
        <v>2648.7521891418564</v>
      </c>
      <c r="F15" s="305"/>
      <c r="G15" s="302">
        <v>4298</v>
      </c>
      <c r="H15" s="303">
        <v>13437756</v>
      </c>
      <c r="I15" s="306">
        <v>3126.5137273150303</v>
      </c>
      <c r="J15" s="305"/>
      <c r="K15" s="302">
        <v>5308</v>
      </c>
      <c r="L15" s="303">
        <v>21607266</v>
      </c>
      <c r="M15" s="307">
        <v>4070.6981914091939</v>
      </c>
    </row>
    <row r="16" spans="1:13">
      <c r="A16" s="282"/>
      <c r="B16" s="40" t="s">
        <v>69</v>
      </c>
      <c r="C16" s="158">
        <v>1015</v>
      </c>
      <c r="D16" s="45">
        <v>857626</v>
      </c>
      <c r="E16" s="304">
        <v>844.95172413793102</v>
      </c>
      <c r="F16" s="305"/>
      <c r="G16" s="158">
        <v>935</v>
      </c>
      <c r="H16" s="45">
        <v>766415</v>
      </c>
      <c r="I16" s="306">
        <v>819.69518716577545</v>
      </c>
      <c r="J16" s="305"/>
      <c r="K16" s="158">
        <v>1169</v>
      </c>
      <c r="L16" s="45">
        <v>903626</v>
      </c>
      <c r="M16" s="307">
        <v>772.99059024807525</v>
      </c>
    </row>
    <row r="17" spans="1:13">
      <c r="A17" s="282"/>
      <c r="B17" s="40" t="s">
        <v>68</v>
      </c>
      <c r="C17" s="158">
        <v>225</v>
      </c>
      <c r="D17" s="45">
        <v>709187</v>
      </c>
      <c r="E17" s="304">
        <v>3151.9422222222224</v>
      </c>
      <c r="F17" s="305"/>
      <c r="G17" s="158">
        <v>278</v>
      </c>
      <c r="H17" s="45">
        <v>856007</v>
      </c>
      <c r="I17" s="306">
        <v>3079.1618705035971</v>
      </c>
      <c r="J17" s="305"/>
      <c r="K17" s="158">
        <v>386</v>
      </c>
      <c r="L17" s="45">
        <v>1147866</v>
      </c>
      <c r="M17" s="307">
        <v>2973.7461139896373</v>
      </c>
    </row>
    <row r="18" spans="1:13">
      <c r="A18" s="282"/>
      <c r="B18" s="282" t="s">
        <v>37</v>
      </c>
      <c r="C18" s="158">
        <v>597</v>
      </c>
      <c r="D18" s="45">
        <v>2578224</v>
      </c>
      <c r="E18" s="304">
        <v>4318.6331658291456</v>
      </c>
      <c r="F18" s="305"/>
      <c r="G18" s="158">
        <v>648</v>
      </c>
      <c r="H18" s="45">
        <v>3011494</v>
      </c>
      <c r="I18" s="306">
        <v>4647.3672839506171</v>
      </c>
      <c r="J18" s="305"/>
      <c r="K18" s="158">
        <v>587</v>
      </c>
      <c r="L18" s="45">
        <v>2027026</v>
      </c>
      <c r="M18" s="307">
        <v>3453.1959114139695</v>
      </c>
    </row>
    <row r="19" spans="1:13">
      <c r="A19" s="282"/>
      <c r="B19" s="282" t="s">
        <v>70</v>
      </c>
      <c r="C19" s="302">
        <v>2293</v>
      </c>
      <c r="D19" s="303">
        <v>1007248</v>
      </c>
      <c r="E19" s="304">
        <v>439.27082424771044</v>
      </c>
      <c r="F19" s="305"/>
      <c r="G19" s="302">
        <v>2586</v>
      </c>
      <c r="H19" s="303">
        <v>1115371</v>
      </c>
      <c r="I19" s="306">
        <v>431.31129156999225</v>
      </c>
      <c r="J19" s="305"/>
      <c r="K19" s="302">
        <v>2218</v>
      </c>
      <c r="L19" s="303">
        <v>986921</v>
      </c>
      <c r="M19" s="307">
        <v>444.95987376014426</v>
      </c>
    </row>
    <row r="20" spans="1:13">
      <c r="A20" s="282"/>
      <c r="B20" s="282" t="s">
        <v>14</v>
      </c>
      <c r="C20" s="302">
        <v>715</v>
      </c>
      <c r="D20" s="303">
        <v>1858954</v>
      </c>
      <c r="E20" s="304">
        <v>2599.9356643356641</v>
      </c>
      <c r="F20" s="305"/>
      <c r="G20" s="302">
        <v>356</v>
      </c>
      <c r="H20" s="303">
        <v>1146081</v>
      </c>
      <c r="I20" s="306">
        <v>3219.3286516853932</v>
      </c>
      <c r="J20" s="305"/>
      <c r="K20" s="302">
        <v>376</v>
      </c>
      <c r="L20" s="303">
        <v>1143630</v>
      </c>
      <c r="M20" s="307">
        <v>3041.5691489361702</v>
      </c>
    </row>
    <row r="21" spans="1:13">
      <c r="A21" s="282"/>
      <c r="B21" s="282" t="s">
        <v>15</v>
      </c>
      <c r="C21" s="302">
        <v>426</v>
      </c>
      <c r="D21" s="303">
        <v>266687</v>
      </c>
      <c r="E21" s="304">
        <v>626.0258215962441</v>
      </c>
      <c r="F21" s="305"/>
      <c r="G21" s="302">
        <v>304</v>
      </c>
      <c r="H21" s="303">
        <v>265153</v>
      </c>
      <c r="I21" s="306">
        <v>872.21381578947364</v>
      </c>
      <c r="J21" s="305"/>
      <c r="K21" s="302">
        <v>296</v>
      </c>
      <c r="L21" s="303">
        <v>251608</v>
      </c>
      <c r="M21" s="307">
        <v>850.02702702702697</v>
      </c>
    </row>
    <row r="22" spans="1:13">
      <c r="A22" s="282"/>
      <c r="B22" s="282" t="s">
        <v>16</v>
      </c>
      <c r="C22" s="302">
        <v>322</v>
      </c>
      <c r="D22" s="303">
        <v>759829</v>
      </c>
      <c r="E22" s="304">
        <v>2359.717391304348</v>
      </c>
      <c r="F22" s="305"/>
      <c r="G22" s="302">
        <v>308</v>
      </c>
      <c r="H22" s="303">
        <v>780287</v>
      </c>
      <c r="I22" s="306">
        <v>2533.3993506493507</v>
      </c>
      <c r="J22" s="305"/>
      <c r="K22" s="302">
        <v>302</v>
      </c>
      <c r="L22" s="303">
        <v>883771</v>
      </c>
      <c r="M22" s="307">
        <v>2926.3940397350993</v>
      </c>
    </row>
    <row r="23" spans="1:13">
      <c r="A23" s="282"/>
      <c r="B23" s="282" t="s">
        <v>17</v>
      </c>
      <c r="C23" s="302">
        <v>8</v>
      </c>
      <c r="D23" s="303">
        <v>48033</v>
      </c>
      <c r="E23" s="304">
        <v>6004.125</v>
      </c>
      <c r="F23" s="305"/>
      <c r="G23" s="302">
        <v>5</v>
      </c>
      <c r="H23" s="303">
        <v>26017</v>
      </c>
      <c r="I23" s="306">
        <v>5203.3999999999996</v>
      </c>
      <c r="J23" s="305"/>
      <c r="K23" s="302">
        <v>4</v>
      </c>
      <c r="L23" s="303">
        <v>14723</v>
      </c>
      <c r="M23" s="307">
        <v>3680.75</v>
      </c>
    </row>
    <row r="24" spans="1:13">
      <c r="A24" s="282"/>
      <c r="B24" s="282" t="s">
        <v>71</v>
      </c>
      <c r="C24" s="302">
        <v>125</v>
      </c>
      <c r="D24" s="303">
        <v>1283909</v>
      </c>
      <c r="E24" s="304">
        <v>10271.272000000001</v>
      </c>
      <c r="F24" s="305"/>
      <c r="G24" s="302">
        <v>128</v>
      </c>
      <c r="H24" s="303">
        <v>1553284</v>
      </c>
      <c r="I24" s="306">
        <v>12135.03125</v>
      </c>
      <c r="J24" s="305"/>
      <c r="K24" s="302">
        <v>139</v>
      </c>
      <c r="L24" s="303">
        <v>1730006</v>
      </c>
      <c r="M24" s="307">
        <v>12446.086330935252</v>
      </c>
    </row>
    <row r="25" spans="1:13">
      <c r="A25" s="282"/>
      <c r="B25" s="282" t="s">
        <v>39</v>
      </c>
      <c r="C25" s="302">
        <v>146</v>
      </c>
      <c r="D25" s="303">
        <v>322769</v>
      </c>
      <c r="E25" s="304">
        <v>2210.7465753424658</v>
      </c>
      <c r="F25" s="305"/>
      <c r="G25" s="302">
        <v>217</v>
      </c>
      <c r="H25" s="303">
        <v>473089</v>
      </c>
      <c r="I25" s="306">
        <v>2180.1336405529955</v>
      </c>
      <c r="J25" s="305"/>
      <c r="K25" s="302">
        <v>186</v>
      </c>
      <c r="L25" s="303">
        <v>479683</v>
      </c>
      <c r="M25" s="307">
        <v>2578.9408602150538</v>
      </c>
    </row>
    <row r="26" spans="1:13">
      <c r="A26" s="282"/>
      <c r="B26" s="282" t="s">
        <v>72</v>
      </c>
      <c r="C26" s="302">
        <v>199</v>
      </c>
      <c r="D26" s="303">
        <v>1021438</v>
      </c>
      <c r="E26" s="304">
        <v>5132.854271356784</v>
      </c>
      <c r="F26" s="305"/>
      <c r="G26" s="302">
        <v>197</v>
      </c>
      <c r="H26" s="303">
        <v>1006919</v>
      </c>
      <c r="I26" s="306">
        <v>5111.2639593908625</v>
      </c>
      <c r="J26" s="305"/>
      <c r="K26" s="302">
        <v>213</v>
      </c>
      <c r="L26" s="303">
        <v>856047</v>
      </c>
      <c r="M26" s="307">
        <v>4019</v>
      </c>
    </row>
    <row r="27" spans="1:13">
      <c r="A27" s="282"/>
      <c r="B27" s="282" t="s">
        <v>73</v>
      </c>
      <c r="C27" s="302">
        <v>6</v>
      </c>
      <c r="D27" s="303">
        <v>27116</v>
      </c>
      <c r="E27" s="304">
        <v>4519.333333333333</v>
      </c>
      <c r="F27" s="305"/>
      <c r="G27" s="302">
        <v>5</v>
      </c>
      <c r="H27" s="303">
        <v>25813</v>
      </c>
      <c r="I27" s="306">
        <v>5162.6000000000004</v>
      </c>
      <c r="J27" s="305"/>
      <c r="K27" s="302">
        <v>7</v>
      </c>
      <c r="L27" s="303">
        <v>38487</v>
      </c>
      <c r="M27" s="307">
        <v>5498.1428571428569</v>
      </c>
    </row>
    <row r="28" spans="1:13">
      <c r="A28" s="282"/>
      <c r="B28" s="282" t="s">
        <v>74</v>
      </c>
      <c r="C28" s="302">
        <v>0</v>
      </c>
      <c r="D28" s="303">
        <v>0</v>
      </c>
      <c r="E28" s="304">
        <v>0</v>
      </c>
      <c r="F28" s="305"/>
      <c r="G28" s="302">
        <v>53</v>
      </c>
      <c r="H28" s="303">
        <v>194500</v>
      </c>
      <c r="I28" s="306">
        <v>3669.8113207547171</v>
      </c>
      <c r="J28" s="305"/>
      <c r="K28" s="302">
        <v>93</v>
      </c>
      <c r="L28" s="303">
        <v>330960</v>
      </c>
      <c r="M28" s="307">
        <v>3558.7096774193546</v>
      </c>
    </row>
    <row r="29" spans="1:13">
      <c r="A29" s="246"/>
      <c r="B29" s="247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</row>
    <row r="30" spans="1:13" ht="18">
      <c r="A30" s="252" t="s">
        <v>0</v>
      </c>
      <c r="B30" s="253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  <row r="31" spans="1:13">
      <c r="A31" s="259" t="s">
        <v>57</v>
      </c>
      <c r="B31" s="260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</row>
    <row r="32" spans="1:13">
      <c r="A32" s="263"/>
      <c r="B32" s="264"/>
      <c r="C32" s="371" t="s">
        <v>55</v>
      </c>
      <c r="D32" s="371"/>
      <c r="E32" s="371"/>
      <c r="F32" s="267"/>
      <c r="G32" s="371" t="s">
        <v>62</v>
      </c>
      <c r="H32" s="371"/>
      <c r="I32" s="371"/>
      <c r="J32" s="267"/>
      <c r="K32" s="371" t="s">
        <v>64</v>
      </c>
      <c r="L32" s="371"/>
      <c r="M32" s="371"/>
    </row>
    <row r="33" spans="1:14">
      <c r="A33" s="263"/>
      <c r="B33" s="264"/>
      <c r="C33" s="270" t="s">
        <v>2</v>
      </c>
      <c r="D33" s="271"/>
      <c r="E33" s="272" t="s">
        <v>33</v>
      </c>
      <c r="F33" s="273"/>
      <c r="G33" s="270" t="s">
        <v>2</v>
      </c>
      <c r="H33" s="271"/>
      <c r="I33" s="272" t="s">
        <v>33</v>
      </c>
      <c r="J33" s="273"/>
      <c r="K33" s="270" t="s">
        <v>2</v>
      </c>
      <c r="L33" s="271"/>
      <c r="M33" s="272" t="s">
        <v>33</v>
      </c>
    </row>
    <row r="34" spans="1:14">
      <c r="A34" s="274" t="s">
        <v>3</v>
      </c>
      <c r="B34" s="274"/>
      <c r="C34" s="275" t="s">
        <v>4</v>
      </c>
      <c r="D34" s="276" t="s">
        <v>5</v>
      </c>
      <c r="E34" s="277" t="s">
        <v>34</v>
      </c>
      <c r="F34" s="278"/>
      <c r="G34" s="275" t="s">
        <v>4</v>
      </c>
      <c r="H34" s="276" t="s">
        <v>5</v>
      </c>
      <c r="I34" s="277" t="s">
        <v>34</v>
      </c>
      <c r="J34" s="278"/>
      <c r="K34" s="275" t="s">
        <v>4</v>
      </c>
      <c r="L34" s="276" t="s">
        <v>5</v>
      </c>
      <c r="M34" s="277" t="s">
        <v>34</v>
      </c>
    </row>
    <row r="35" spans="1:14">
      <c r="A35" s="280" t="s">
        <v>19</v>
      </c>
      <c r="B35" s="284"/>
      <c r="C35" s="311">
        <v>29115</v>
      </c>
      <c r="D35" s="310">
        <v>152605993</v>
      </c>
      <c r="E35" s="298">
        <v>5241.4904001373861</v>
      </c>
      <c r="F35" s="310"/>
      <c r="G35" s="309">
        <v>30274</v>
      </c>
      <c r="H35" s="309">
        <v>160685803</v>
      </c>
      <c r="I35" s="298">
        <v>5307.7162912069762</v>
      </c>
      <c r="J35" s="299"/>
      <c r="K35" s="309">
        <v>30429</v>
      </c>
      <c r="L35" s="309">
        <v>168152299</v>
      </c>
      <c r="M35" s="298">
        <v>5526.0540602714518</v>
      </c>
    </row>
    <row r="36" spans="1:14">
      <c r="A36" s="286"/>
      <c r="B36" s="282" t="s">
        <v>20</v>
      </c>
      <c r="C36" s="312">
        <v>144</v>
      </c>
      <c r="D36" s="313">
        <v>314567</v>
      </c>
      <c r="E36" s="304">
        <v>2184.4930555555557</v>
      </c>
      <c r="F36" s="303"/>
      <c r="G36" s="312">
        <v>205</v>
      </c>
      <c r="H36" s="313">
        <v>511585</v>
      </c>
      <c r="I36" s="304">
        <v>2495.5365853658536</v>
      </c>
      <c r="J36" s="305"/>
      <c r="K36" s="314">
        <v>211</v>
      </c>
      <c r="L36" s="303">
        <v>537934</v>
      </c>
      <c r="M36" s="304">
        <v>2549.4502369668248</v>
      </c>
    </row>
    <row r="37" spans="1:14">
      <c r="A37" s="286"/>
      <c r="B37" s="282" t="s">
        <v>40</v>
      </c>
      <c r="C37" s="312">
        <v>16</v>
      </c>
      <c r="D37" s="313">
        <v>24000</v>
      </c>
      <c r="E37" s="304">
        <v>1500</v>
      </c>
      <c r="F37" s="303"/>
      <c r="G37" s="312">
        <v>0</v>
      </c>
      <c r="H37" s="313">
        <v>0</v>
      </c>
      <c r="I37" s="304">
        <v>0</v>
      </c>
      <c r="J37" s="305"/>
      <c r="K37" s="314">
        <v>0</v>
      </c>
      <c r="L37" s="303">
        <v>0</v>
      </c>
      <c r="M37" s="304">
        <v>0</v>
      </c>
    </row>
    <row r="38" spans="1:14">
      <c r="A38" s="286"/>
      <c r="B38" s="282" t="s">
        <v>21</v>
      </c>
      <c r="C38" s="312">
        <v>3195</v>
      </c>
      <c r="D38" s="313">
        <v>3427656</v>
      </c>
      <c r="E38" s="304">
        <v>1072.818779342723</v>
      </c>
      <c r="F38" s="303"/>
      <c r="G38" s="312">
        <v>1586</v>
      </c>
      <c r="H38" s="313">
        <v>2287796</v>
      </c>
      <c r="I38" s="304">
        <v>1442.4943253467843</v>
      </c>
      <c r="J38" s="305"/>
      <c r="K38" s="314">
        <v>63</v>
      </c>
      <c r="L38" s="303">
        <v>195729</v>
      </c>
      <c r="M38" s="304">
        <v>3106.8095238095239</v>
      </c>
    </row>
    <row r="39" spans="1:14">
      <c r="A39" s="286"/>
      <c r="B39" s="282" t="s">
        <v>22</v>
      </c>
      <c r="C39" s="312">
        <v>164</v>
      </c>
      <c r="D39" s="313">
        <v>1153198</v>
      </c>
      <c r="E39" s="304">
        <v>7031.6951219512193</v>
      </c>
      <c r="F39" s="303"/>
      <c r="G39" s="312">
        <v>141</v>
      </c>
      <c r="H39" s="313">
        <v>621771</v>
      </c>
      <c r="I39" s="304">
        <v>4409.7234042553191</v>
      </c>
      <c r="J39" s="305"/>
      <c r="K39" s="314">
        <v>141</v>
      </c>
      <c r="L39" s="303">
        <v>250000</v>
      </c>
      <c r="M39" s="304">
        <v>1773.049645390071</v>
      </c>
    </row>
    <row r="40" spans="1:14">
      <c r="A40" s="286"/>
      <c r="B40" s="282" t="s">
        <v>23</v>
      </c>
      <c r="C40" s="312">
        <v>20684</v>
      </c>
      <c r="D40" s="313">
        <v>107745204</v>
      </c>
      <c r="E40" s="304">
        <v>5209.1086830400309</v>
      </c>
      <c r="F40" s="303"/>
      <c r="G40" s="312">
        <v>25680</v>
      </c>
      <c r="H40" s="313">
        <v>136106893</v>
      </c>
      <c r="I40" s="304">
        <v>5300.1126557632397</v>
      </c>
      <c r="J40" s="305"/>
      <c r="K40" s="314">
        <v>27826</v>
      </c>
      <c r="L40" s="303">
        <v>149386032</v>
      </c>
      <c r="M40" s="304">
        <v>5368.5773018040682</v>
      </c>
    </row>
    <row r="41" spans="1:14">
      <c r="A41" s="286"/>
      <c r="B41" s="282" t="s">
        <v>24</v>
      </c>
      <c r="C41" s="312">
        <v>4912</v>
      </c>
      <c r="D41" s="313">
        <v>39941368</v>
      </c>
      <c r="E41" s="304">
        <v>8131.3859934853417</v>
      </c>
      <c r="F41" s="303"/>
      <c r="G41" s="312">
        <v>2662</v>
      </c>
      <c r="H41" s="313">
        <v>21157758</v>
      </c>
      <c r="I41" s="304">
        <v>7948.0683696468823</v>
      </c>
      <c r="J41" s="305"/>
      <c r="K41" s="314">
        <v>2188</v>
      </c>
      <c r="L41" s="303">
        <v>17782604</v>
      </c>
      <c r="M41" s="304">
        <v>8127.3327239488117</v>
      </c>
    </row>
    <row r="42" spans="1:14">
      <c r="A42" s="280" t="s">
        <v>25</v>
      </c>
      <c r="B42" s="280"/>
      <c r="C42" s="309">
        <v>13456</v>
      </c>
      <c r="D42" s="309">
        <v>58420475</v>
      </c>
      <c r="E42" s="304">
        <v>4341.5929696789535</v>
      </c>
      <c r="F42" s="310"/>
      <c r="G42" s="309">
        <v>14063</v>
      </c>
      <c r="H42" s="309">
        <v>60194456</v>
      </c>
      <c r="I42" s="304">
        <v>4280.3424589347933</v>
      </c>
      <c r="J42" s="299"/>
      <c r="K42" s="309">
        <v>15196</v>
      </c>
      <c r="L42" s="309">
        <v>61185153</v>
      </c>
      <c r="M42" s="304">
        <v>4026.3985917346672</v>
      </c>
    </row>
    <row r="43" spans="1:14">
      <c r="A43" s="282"/>
      <c r="B43" s="282" t="s">
        <v>75</v>
      </c>
      <c r="C43" s="314">
        <v>1319</v>
      </c>
      <c r="D43" s="303">
        <v>14100639</v>
      </c>
      <c r="E43" s="304">
        <v>10690.401061410159</v>
      </c>
      <c r="F43" s="315"/>
      <c r="G43" s="314">
        <v>1294</v>
      </c>
      <c r="H43" s="303">
        <v>13681544</v>
      </c>
      <c r="I43" s="304">
        <v>10573.063369397218</v>
      </c>
      <c r="J43" s="316"/>
      <c r="K43" s="314">
        <v>1560</v>
      </c>
      <c r="L43" s="303">
        <v>17207442</v>
      </c>
      <c r="M43" s="304">
        <v>11030.411538461538</v>
      </c>
      <c r="N43" s="316"/>
    </row>
    <row r="44" spans="1:14">
      <c r="A44" s="282"/>
      <c r="B44" s="282" t="s">
        <v>26</v>
      </c>
      <c r="C44" s="314">
        <v>1573</v>
      </c>
      <c r="D44" s="303">
        <v>2229159</v>
      </c>
      <c r="E44" s="304">
        <v>1417.1385886840433</v>
      </c>
      <c r="F44" s="315"/>
      <c r="G44" s="314">
        <v>1706</v>
      </c>
      <c r="H44" s="303">
        <v>2026331</v>
      </c>
      <c r="I44" s="304">
        <v>1187.7672919109027</v>
      </c>
      <c r="J44" s="316"/>
      <c r="K44" s="314">
        <v>1504</v>
      </c>
      <c r="L44" s="303">
        <v>1600089</v>
      </c>
      <c r="M44" s="304">
        <v>1063.8889627659576</v>
      </c>
      <c r="N44" s="316"/>
    </row>
    <row r="45" spans="1:14">
      <c r="A45" s="282"/>
      <c r="B45" s="282" t="s">
        <v>65</v>
      </c>
      <c r="C45" s="314">
        <v>0</v>
      </c>
      <c r="D45" s="303">
        <v>0</v>
      </c>
      <c r="E45" s="304">
        <v>0</v>
      </c>
      <c r="F45" s="315"/>
      <c r="G45" s="314">
        <v>0</v>
      </c>
      <c r="H45" s="303">
        <v>0</v>
      </c>
      <c r="I45" s="304">
        <v>0</v>
      </c>
      <c r="J45" s="316"/>
      <c r="K45" s="314">
        <v>760</v>
      </c>
      <c r="L45" s="303">
        <v>257000</v>
      </c>
      <c r="M45" s="304">
        <v>338.15789473684208</v>
      </c>
      <c r="N45" s="316"/>
    </row>
    <row r="46" spans="1:14">
      <c r="A46" s="282"/>
      <c r="B46" s="282" t="s">
        <v>27</v>
      </c>
      <c r="C46" s="314">
        <v>67</v>
      </c>
      <c r="D46" s="303">
        <v>80160</v>
      </c>
      <c r="E46" s="304">
        <v>1196.4179104477612</v>
      </c>
      <c r="F46" s="315"/>
      <c r="G46" s="314">
        <v>166</v>
      </c>
      <c r="H46" s="303">
        <v>241154</v>
      </c>
      <c r="I46" s="304">
        <v>1452.7349397590363</v>
      </c>
      <c r="J46" s="316"/>
      <c r="K46" s="314">
        <v>0</v>
      </c>
      <c r="L46" s="303">
        <v>0</v>
      </c>
      <c r="M46" s="304">
        <v>0</v>
      </c>
      <c r="N46" s="316"/>
    </row>
    <row r="47" spans="1:14">
      <c r="A47" s="282"/>
      <c r="B47" s="282" t="s">
        <v>76</v>
      </c>
      <c r="C47" s="314">
        <v>2392</v>
      </c>
      <c r="D47" s="303">
        <v>27169192</v>
      </c>
      <c r="E47" s="304">
        <v>11358.357859531772</v>
      </c>
      <c r="F47" s="315"/>
      <c r="G47" s="314">
        <v>2403</v>
      </c>
      <c r="H47" s="303">
        <v>28302572</v>
      </c>
      <c r="I47" s="304">
        <v>11778.015813566375</v>
      </c>
      <c r="J47" s="316"/>
      <c r="K47" s="314">
        <v>2324</v>
      </c>
      <c r="L47" s="303">
        <v>25335419</v>
      </c>
      <c r="M47" s="304">
        <v>10901.643287435456</v>
      </c>
      <c r="N47" s="316"/>
    </row>
    <row r="48" spans="1:14">
      <c r="A48" s="282"/>
      <c r="B48" s="282" t="s">
        <v>29</v>
      </c>
      <c r="C48" s="317">
        <v>8105</v>
      </c>
      <c r="D48" s="303">
        <v>14841325</v>
      </c>
      <c r="E48" s="304">
        <v>1831.1320172732881</v>
      </c>
      <c r="F48" s="318"/>
      <c r="G48" s="314">
        <v>8494</v>
      </c>
      <c r="H48" s="303">
        <v>15942855</v>
      </c>
      <c r="I48" s="304">
        <v>1876.9549093477749</v>
      </c>
      <c r="J48" s="316"/>
      <c r="K48" s="314">
        <v>9048</v>
      </c>
      <c r="L48" s="303">
        <v>16785203</v>
      </c>
      <c r="M48" s="304">
        <v>1855.1285366931918</v>
      </c>
      <c r="N48" s="316"/>
    </row>
    <row r="49" spans="1:13">
      <c r="A49" s="289" t="s">
        <v>41</v>
      </c>
      <c r="B49" s="290"/>
      <c r="C49" s="319">
        <v>86021</v>
      </c>
      <c r="D49" s="319">
        <v>305809779</v>
      </c>
      <c r="E49" s="320">
        <v>3555.0595668499554</v>
      </c>
      <c r="F49" s="321"/>
      <c r="G49" s="322">
        <v>86129</v>
      </c>
      <c r="H49" s="322">
        <v>324022327</v>
      </c>
      <c r="I49" s="320">
        <v>3762.0583891604456</v>
      </c>
      <c r="J49" s="321"/>
      <c r="K49" s="322">
        <v>90136</v>
      </c>
      <c r="L49" s="322">
        <v>347128984</v>
      </c>
      <c r="M49" s="320">
        <v>3851.1691665927042</v>
      </c>
    </row>
    <row r="50" spans="1:13">
      <c r="A50" s="291" t="s">
        <v>30</v>
      </c>
      <c r="B50" s="292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</row>
  </sheetData>
  <mergeCells count="6">
    <mergeCell ref="C3:E3"/>
    <mergeCell ref="G3:I3"/>
    <mergeCell ref="K3:M3"/>
    <mergeCell ref="C32:E32"/>
    <mergeCell ref="G32:I32"/>
    <mergeCell ref="K32:M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"/>
  <sheetViews>
    <sheetView showGridLines="0" topLeftCell="A13" zoomScaleNormal="100" workbookViewId="0">
      <selection activeCell="A2" sqref="A2:L46"/>
    </sheetView>
  </sheetViews>
  <sheetFormatPr defaultColWidth="9.28515625" defaultRowHeight="12.75"/>
  <cols>
    <col min="1" max="1" width="9.28515625" style="243"/>
    <col min="2" max="2" width="32.42578125" style="243" customWidth="1"/>
    <col min="3" max="3" width="10.7109375" style="243" hidden="1" customWidth="1"/>
    <col min="4" max="4" width="11.5703125" style="243" hidden="1" customWidth="1"/>
    <col min="5" max="5" width="8.7109375" style="243" hidden="1" customWidth="1"/>
    <col min="6" max="6" width="2.28515625" style="243" customWidth="1"/>
    <col min="7" max="7" width="10.7109375" style="243" bestFit="1" customWidth="1"/>
    <col min="8" max="8" width="11.5703125" style="243" bestFit="1" customWidth="1"/>
    <col min="9" max="9" width="8.7109375" style="243" bestFit="1" customWidth="1"/>
    <col min="10" max="10" width="2.28515625" style="243" customWidth="1"/>
    <col min="11" max="11" width="10.7109375" style="243" bestFit="1" customWidth="1"/>
    <col min="12" max="12" width="11.5703125" style="243" bestFit="1" customWidth="1"/>
    <col min="13" max="13" width="8.7109375" style="243" bestFit="1" customWidth="1"/>
    <col min="14" max="16384" width="9.28515625" style="243"/>
  </cols>
  <sheetData>
    <row r="1" spans="1:13" ht="18">
      <c r="A1" s="2" t="s">
        <v>0</v>
      </c>
      <c r="B1" s="3"/>
    </row>
    <row r="2" spans="1:13">
      <c r="A2" s="7" t="s">
        <v>1</v>
      </c>
      <c r="B2" s="8"/>
    </row>
    <row r="3" spans="1:13">
      <c r="A3" s="263"/>
      <c r="B3" s="264"/>
      <c r="C3" s="371" t="s">
        <v>62</v>
      </c>
      <c r="D3" s="371"/>
      <c r="E3" s="371"/>
      <c r="F3" s="267"/>
      <c r="G3" s="371" t="s">
        <v>64</v>
      </c>
      <c r="H3" s="371"/>
      <c r="I3" s="371"/>
      <c r="J3" s="267"/>
      <c r="K3" s="371" t="s">
        <v>77</v>
      </c>
      <c r="L3" s="371"/>
      <c r="M3" s="371"/>
    </row>
    <row r="4" spans="1:13">
      <c r="A4" s="263"/>
      <c r="B4" s="264"/>
      <c r="C4" s="270" t="s">
        <v>2</v>
      </c>
      <c r="D4" s="271"/>
      <c r="E4" s="272" t="s">
        <v>33</v>
      </c>
      <c r="F4" s="273"/>
      <c r="G4" s="270" t="s">
        <v>2</v>
      </c>
      <c r="H4" s="271"/>
      <c r="I4" s="272" t="s">
        <v>33</v>
      </c>
      <c r="J4" s="273"/>
      <c r="K4" s="270" t="s">
        <v>2</v>
      </c>
      <c r="L4" s="271"/>
      <c r="M4" s="272" t="s">
        <v>33</v>
      </c>
    </row>
    <row r="5" spans="1:13">
      <c r="A5" s="274" t="s">
        <v>3</v>
      </c>
      <c r="B5" s="274"/>
      <c r="C5" s="275" t="s">
        <v>4</v>
      </c>
      <c r="D5" s="276" t="s">
        <v>5</v>
      </c>
      <c r="E5" s="277" t="s">
        <v>34</v>
      </c>
      <c r="F5" s="278"/>
      <c r="G5" s="275" t="s">
        <v>4</v>
      </c>
      <c r="H5" s="276" t="s">
        <v>5</v>
      </c>
      <c r="I5" s="277" t="s">
        <v>34</v>
      </c>
      <c r="J5" s="278"/>
      <c r="K5" s="275" t="s">
        <v>4</v>
      </c>
      <c r="L5" s="276" t="s">
        <v>5</v>
      </c>
      <c r="M5" s="277" t="s">
        <v>34</v>
      </c>
    </row>
    <row r="6" spans="1:13">
      <c r="A6" s="280" t="s">
        <v>6</v>
      </c>
      <c r="B6" s="280"/>
      <c r="C6" s="155">
        <v>31474</v>
      </c>
      <c r="D6" s="155">
        <v>78483882</v>
      </c>
      <c r="E6" s="300">
        <v>2493.6100273241404</v>
      </c>
      <c r="F6" s="100"/>
      <c r="G6" s="155">
        <v>33227</v>
      </c>
      <c r="H6" s="298">
        <v>85389912</v>
      </c>
      <c r="I6" s="298">
        <v>2569.8953260902276</v>
      </c>
      <c r="J6" s="100"/>
      <c r="K6" s="155">
        <v>36199</v>
      </c>
      <c r="L6" s="298">
        <v>93551603</v>
      </c>
      <c r="M6" s="298">
        <v>2584.369816845769</v>
      </c>
    </row>
    <row r="7" spans="1:13">
      <c r="A7" s="282"/>
      <c r="B7" s="282" t="s">
        <v>7</v>
      </c>
      <c r="C7" s="156">
        <v>12851</v>
      </c>
      <c r="D7" s="108">
        <v>24799382</v>
      </c>
      <c r="E7" s="306">
        <v>1929.7628200140066</v>
      </c>
      <c r="F7" s="110"/>
      <c r="G7" s="156">
        <v>14104</v>
      </c>
      <c r="H7" s="108">
        <v>28513537</v>
      </c>
      <c r="I7" s="108">
        <v>2021.6631452070335</v>
      </c>
      <c r="J7" s="110"/>
      <c r="K7" s="156">
        <v>17123</v>
      </c>
      <c r="L7" s="108">
        <v>34484524</v>
      </c>
      <c r="M7" s="108">
        <v>2013.9300356245985</v>
      </c>
    </row>
    <row r="8" spans="1:13">
      <c r="A8" s="282"/>
      <c r="B8" s="282" t="s">
        <v>8</v>
      </c>
      <c r="C8" s="157">
        <v>8811</v>
      </c>
      <c r="D8" s="108">
        <v>32436617</v>
      </c>
      <c r="E8" s="306">
        <v>3681.3774826920894</v>
      </c>
      <c r="F8" s="110"/>
      <c r="G8" s="157">
        <v>9073</v>
      </c>
      <c r="H8" s="108">
        <v>33413418</v>
      </c>
      <c r="I8" s="108">
        <v>3682.7309599911828</v>
      </c>
      <c r="J8" s="110"/>
      <c r="K8" s="157">
        <v>9102</v>
      </c>
      <c r="L8" s="108">
        <v>33856523</v>
      </c>
      <c r="M8" s="108">
        <v>3719.679520984399</v>
      </c>
    </row>
    <row r="9" spans="1:13">
      <c r="A9" s="282"/>
      <c r="B9" s="282" t="s">
        <v>66</v>
      </c>
      <c r="C9" s="157">
        <v>1075</v>
      </c>
      <c r="D9" s="108">
        <v>2855788</v>
      </c>
      <c r="E9" s="306">
        <v>2656.5469767441859</v>
      </c>
      <c r="F9" s="110"/>
      <c r="G9" s="157">
        <v>1123</v>
      </c>
      <c r="H9" s="108">
        <v>3719407</v>
      </c>
      <c r="I9" s="108">
        <v>3312.0276046304543</v>
      </c>
      <c r="J9" s="110"/>
      <c r="K9" s="157">
        <v>1073</v>
      </c>
      <c r="L9" s="108">
        <v>3739541</v>
      </c>
      <c r="M9" s="108">
        <v>3485.1267474370925</v>
      </c>
    </row>
    <row r="10" spans="1:13">
      <c r="A10" s="282"/>
      <c r="B10" s="282" t="s">
        <v>9</v>
      </c>
      <c r="C10" s="156">
        <v>8637</v>
      </c>
      <c r="D10" s="108">
        <v>17837597</v>
      </c>
      <c r="E10" s="306">
        <v>2065.2537918258654</v>
      </c>
      <c r="F10" s="110"/>
      <c r="G10" s="156">
        <v>8833</v>
      </c>
      <c r="H10" s="108">
        <v>19251351</v>
      </c>
      <c r="I10" s="108">
        <v>2179.4804709611685</v>
      </c>
      <c r="J10" s="110"/>
      <c r="K10" s="156">
        <v>8823</v>
      </c>
      <c r="L10" s="108">
        <v>20985548</v>
      </c>
      <c r="M10" s="108">
        <v>2378.504816955684</v>
      </c>
    </row>
    <row r="11" spans="1:13">
      <c r="A11" s="282"/>
      <c r="B11" s="282" t="s">
        <v>35</v>
      </c>
      <c r="C11" s="156">
        <v>6</v>
      </c>
      <c r="D11" s="108">
        <v>6000</v>
      </c>
      <c r="E11" s="306">
        <v>1000</v>
      </c>
      <c r="F11" s="110"/>
      <c r="G11" s="156">
        <v>2</v>
      </c>
      <c r="H11" s="108">
        <v>2000</v>
      </c>
      <c r="I11" s="108">
        <v>1000</v>
      </c>
      <c r="J11" s="110"/>
      <c r="K11" s="156">
        <v>1</v>
      </c>
      <c r="L11" s="108">
        <v>1000</v>
      </c>
      <c r="M11" s="108">
        <v>1000</v>
      </c>
    </row>
    <row r="12" spans="1:13">
      <c r="A12" s="282"/>
      <c r="B12" s="282" t="s">
        <v>38</v>
      </c>
      <c r="C12" s="156">
        <v>2</v>
      </c>
      <c r="D12" s="108">
        <v>2770</v>
      </c>
      <c r="E12" s="306">
        <v>1385</v>
      </c>
      <c r="F12" s="110"/>
      <c r="G12" s="156">
        <v>1</v>
      </c>
      <c r="H12" s="108">
        <v>3600</v>
      </c>
      <c r="I12" s="108">
        <v>3600</v>
      </c>
      <c r="J12" s="110"/>
      <c r="K12" s="156">
        <v>1</v>
      </c>
      <c r="L12" s="108">
        <v>7400</v>
      </c>
      <c r="M12" s="108">
        <v>7400</v>
      </c>
    </row>
    <row r="13" spans="1:13">
      <c r="A13" s="282"/>
      <c r="B13" s="282" t="s">
        <v>67</v>
      </c>
      <c r="C13" s="156">
        <v>92</v>
      </c>
      <c r="D13" s="108">
        <v>545728</v>
      </c>
      <c r="E13" s="306">
        <v>5931.826086956522</v>
      </c>
      <c r="F13" s="110"/>
      <c r="G13" s="156">
        <v>91</v>
      </c>
      <c r="H13" s="108">
        <v>486599</v>
      </c>
      <c r="I13" s="108">
        <v>5347.2417582417584</v>
      </c>
      <c r="J13" s="110"/>
      <c r="K13" s="156">
        <v>76</v>
      </c>
      <c r="L13" s="108">
        <v>477067</v>
      </c>
      <c r="M13" s="108">
        <v>6277.1973684210525</v>
      </c>
    </row>
    <row r="14" spans="1:13">
      <c r="A14" s="280" t="s">
        <v>11</v>
      </c>
      <c r="B14" s="280"/>
      <c r="C14" s="151">
        <v>10318</v>
      </c>
      <c r="D14" s="151">
        <v>24658186</v>
      </c>
      <c r="E14" s="306">
        <v>2389.8222523744912</v>
      </c>
      <c r="F14" s="100"/>
      <c r="G14" s="151">
        <v>11284</v>
      </c>
      <c r="H14" s="298">
        <v>32401620</v>
      </c>
      <c r="I14" s="298">
        <v>2871.465792272244</v>
      </c>
      <c r="J14" s="100"/>
      <c r="K14" s="151">
        <v>12041</v>
      </c>
      <c r="L14" s="298">
        <v>36313071</v>
      </c>
      <c r="M14" s="298">
        <v>3015.7853168341499</v>
      </c>
    </row>
    <row r="15" spans="1:13">
      <c r="A15" s="282"/>
      <c r="B15" s="282" t="s">
        <v>12</v>
      </c>
      <c r="C15" s="156">
        <v>4298</v>
      </c>
      <c r="D15" s="108">
        <v>13437756</v>
      </c>
      <c r="E15" s="306">
        <v>3126.5137273150303</v>
      </c>
      <c r="F15" s="110"/>
      <c r="G15" s="156">
        <v>5308</v>
      </c>
      <c r="H15" s="108">
        <v>21607266</v>
      </c>
      <c r="I15" s="108">
        <v>4070.6981914091939</v>
      </c>
      <c r="J15" s="110"/>
      <c r="K15" s="156">
        <v>6058</v>
      </c>
      <c r="L15" s="108">
        <v>24570566</v>
      </c>
      <c r="M15" s="108">
        <v>4055.8874215912842</v>
      </c>
    </row>
    <row r="16" spans="1:13">
      <c r="A16" s="282"/>
      <c r="B16" s="40" t="s">
        <v>69</v>
      </c>
      <c r="C16" s="158">
        <v>935</v>
      </c>
      <c r="D16" s="45">
        <v>766415</v>
      </c>
      <c r="E16" s="306">
        <v>819.69518716577545</v>
      </c>
      <c r="F16" s="110"/>
      <c r="G16" s="158">
        <v>1169</v>
      </c>
      <c r="H16" s="45">
        <v>903626</v>
      </c>
      <c r="I16" s="108">
        <v>772.99059024807525</v>
      </c>
      <c r="J16" s="110"/>
      <c r="K16" s="158">
        <v>1266</v>
      </c>
      <c r="L16" s="45">
        <v>999685</v>
      </c>
      <c r="M16" s="108">
        <v>789.64060031595579</v>
      </c>
    </row>
    <row r="17" spans="1:13">
      <c r="A17" s="282"/>
      <c r="B17" s="40" t="s">
        <v>68</v>
      </c>
      <c r="C17" s="158">
        <v>278</v>
      </c>
      <c r="D17" s="45">
        <v>856007</v>
      </c>
      <c r="E17" s="306">
        <v>3079.1618705035971</v>
      </c>
      <c r="F17" s="110"/>
      <c r="G17" s="158">
        <v>386</v>
      </c>
      <c r="H17" s="45">
        <v>1147866</v>
      </c>
      <c r="I17" s="108">
        <v>2973.7461139896373</v>
      </c>
      <c r="J17" s="110"/>
      <c r="K17" s="158">
        <v>404</v>
      </c>
      <c r="L17" s="45">
        <v>1257410</v>
      </c>
      <c r="M17" s="108">
        <v>3112.40099009901</v>
      </c>
    </row>
    <row r="18" spans="1:13">
      <c r="A18" s="282"/>
      <c r="B18" s="282" t="s">
        <v>37</v>
      </c>
      <c r="C18" s="158">
        <v>648</v>
      </c>
      <c r="D18" s="45">
        <v>3011494</v>
      </c>
      <c r="E18" s="306">
        <v>4647.3672839506171</v>
      </c>
      <c r="F18" s="110"/>
      <c r="G18" s="158">
        <v>587</v>
      </c>
      <c r="H18" s="45">
        <v>2027026</v>
      </c>
      <c r="I18" s="108">
        <v>3453.1959114139695</v>
      </c>
      <c r="J18" s="110"/>
      <c r="K18" s="158">
        <v>641</v>
      </c>
      <c r="L18" s="45">
        <v>2556265</v>
      </c>
      <c r="M18" s="108">
        <v>3987.9329173166925</v>
      </c>
    </row>
    <row r="19" spans="1:13">
      <c r="A19" s="282"/>
      <c r="B19" s="282" t="s">
        <v>70</v>
      </c>
      <c r="C19" s="156">
        <v>2586</v>
      </c>
      <c r="D19" s="108">
        <v>1115371</v>
      </c>
      <c r="E19" s="306">
        <v>431.31129156999225</v>
      </c>
      <c r="F19" s="110"/>
      <c r="G19" s="156">
        <v>2218</v>
      </c>
      <c r="H19" s="108">
        <v>986921</v>
      </c>
      <c r="I19" s="108">
        <v>444.95987376014426</v>
      </c>
      <c r="J19" s="110"/>
      <c r="K19" s="156">
        <v>2170</v>
      </c>
      <c r="L19" s="108">
        <v>957135</v>
      </c>
      <c r="M19" s="108">
        <v>441.07603686635946</v>
      </c>
    </row>
    <row r="20" spans="1:13">
      <c r="A20" s="282"/>
      <c r="B20" s="282" t="s">
        <v>14</v>
      </c>
      <c r="C20" s="156">
        <v>356</v>
      </c>
      <c r="D20" s="108">
        <v>1146081</v>
      </c>
      <c r="E20" s="306">
        <v>3219.3286516853932</v>
      </c>
      <c r="F20" s="110"/>
      <c r="G20" s="156">
        <v>376</v>
      </c>
      <c r="H20" s="108">
        <v>1143630</v>
      </c>
      <c r="I20" s="108">
        <v>3041.5691489361702</v>
      </c>
      <c r="J20" s="110"/>
      <c r="K20" s="156">
        <v>381</v>
      </c>
      <c r="L20" s="108">
        <v>2052620</v>
      </c>
      <c r="M20" s="108">
        <v>5387.4540682414699</v>
      </c>
    </row>
    <row r="21" spans="1:13">
      <c r="A21" s="282"/>
      <c r="B21" s="282" t="s">
        <v>15</v>
      </c>
      <c r="C21" s="156">
        <v>304</v>
      </c>
      <c r="D21" s="108">
        <v>265153</v>
      </c>
      <c r="E21" s="306">
        <v>872.21381578947364</v>
      </c>
      <c r="F21" s="110"/>
      <c r="G21" s="156">
        <v>296</v>
      </c>
      <c r="H21" s="108">
        <v>251608</v>
      </c>
      <c r="I21" s="108">
        <v>850.02702702702697</v>
      </c>
      <c r="J21" s="110"/>
      <c r="K21" s="156">
        <v>299</v>
      </c>
      <c r="L21" s="108">
        <v>129983</v>
      </c>
      <c r="M21" s="108">
        <v>434.72575250836121</v>
      </c>
    </row>
    <row r="22" spans="1:13">
      <c r="A22" s="282"/>
      <c r="B22" s="282" t="s">
        <v>16</v>
      </c>
      <c r="C22" s="156">
        <v>308</v>
      </c>
      <c r="D22" s="108">
        <v>780287</v>
      </c>
      <c r="E22" s="306">
        <v>2533.3993506493507</v>
      </c>
      <c r="F22" s="110"/>
      <c r="G22" s="156">
        <v>302</v>
      </c>
      <c r="H22" s="108">
        <v>883771</v>
      </c>
      <c r="I22" s="108">
        <v>2926.3940397350993</v>
      </c>
      <c r="J22" s="110"/>
      <c r="K22" s="156">
        <v>263</v>
      </c>
      <c r="L22" s="108">
        <v>572959</v>
      </c>
      <c r="M22" s="108">
        <v>2178.5513307984793</v>
      </c>
    </row>
    <row r="23" spans="1:13">
      <c r="A23" s="282"/>
      <c r="B23" s="282" t="s">
        <v>17</v>
      </c>
      <c r="C23" s="156">
        <v>5</v>
      </c>
      <c r="D23" s="108">
        <v>26017</v>
      </c>
      <c r="E23" s="306">
        <v>5203.3999999999996</v>
      </c>
      <c r="F23" s="110"/>
      <c r="G23" s="156">
        <v>4</v>
      </c>
      <c r="H23" s="108">
        <v>14723</v>
      </c>
      <c r="I23" s="108">
        <v>3680.75</v>
      </c>
      <c r="J23" s="110"/>
      <c r="K23" s="156">
        <v>5</v>
      </c>
      <c r="L23" s="108">
        <v>26924</v>
      </c>
      <c r="M23" s="108">
        <v>5384.8</v>
      </c>
    </row>
    <row r="24" spans="1:13">
      <c r="A24" s="282"/>
      <c r="B24" s="282" t="s">
        <v>71</v>
      </c>
      <c r="C24" s="156">
        <v>128</v>
      </c>
      <c r="D24" s="108">
        <v>1553284</v>
      </c>
      <c r="E24" s="306">
        <v>12135.03125</v>
      </c>
      <c r="F24" s="110"/>
      <c r="G24" s="156">
        <v>139</v>
      </c>
      <c r="H24" s="108">
        <v>1730006</v>
      </c>
      <c r="I24" s="108">
        <v>12446.086330935252</v>
      </c>
      <c r="J24" s="110"/>
      <c r="K24" s="156">
        <v>127</v>
      </c>
      <c r="L24" s="108">
        <v>1686211</v>
      </c>
      <c r="M24" s="108">
        <v>13277.251968503937</v>
      </c>
    </row>
    <row r="25" spans="1:13">
      <c r="A25" s="282"/>
      <c r="B25" s="282" t="s">
        <v>39</v>
      </c>
      <c r="C25" s="156">
        <v>217</v>
      </c>
      <c r="D25" s="108">
        <v>473089</v>
      </c>
      <c r="E25" s="306">
        <v>2180.1336405529955</v>
      </c>
      <c r="F25" s="110"/>
      <c r="G25" s="156">
        <v>186</v>
      </c>
      <c r="H25" s="108">
        <v>479683</v>
      </c>
      <c r="I25" s="108">
        <v>2578.9408602150538</v>
      </c>
      <c r="J25" s="110"/>
      <c r="K25" s="156">
        <v>166</v>
      </c>
      <c r="L25" s="108">
        <v>409848</v>
      </c>
      <c r="M25" s="108">
        <v>2468.9638554216867</v>
      </c>
    </row>
    <row r="26" spans="1:13">
      <c r="A26" s="282"/>
      <c r="B26" s="282" t="s">
        <v>72</v>
      </c>
      <c r="C26" s="156">
        <v>197</v>
      </c>
      <c r="D26" s="108">
        <v>1006919</v>
      </c>
      <c r="E26" s="306">
        <v>5111.2639593908625</v>
      </c>
      <c r="F26" s="110"/>
      <c r="G26" s="156">
        <v>213</v>
      </c>
      <c r="H26" s="108">
        <v>856047</v>
      </c>
      <c r="I26" s="108">
        <v>4019</v>
      </c>
      <c r="J26" s="110"/>
      <c r="K26" s="156">
        <v>144</v>
      </c>
      <c r="L26" s="108">
        <v>679654</v>
      </c>
      <c r="M26" s="108">
        <v>4719.8194444444443</v>
      </c>
    </row>
    <row r="27" spans="1:13">
      <c r="A27" s="282"/>
      <c r="B27" s="282" t="s">
        <v>73</v>
      </c>
      <c r="C27" s="156">
        <v>5</v>
      </c>
      <c r="D27" s="108">
        <v>25813</v>
      </c>
      <c r="E27" s="306">
        <v>5162.6000000000004</v>
      </c>
      <c r="F27" s="110"/>
      <c r="G27" s="156">
        <v>7</v>
      </c>
      <c r="H27" s="108">
        <v>38487</v>
      </c>
      <c r="I27" s="108">
        <v>5498.1428571428569</v>
      </c>
      <c r="J27" s="110"/>
      <c r="K27" s="156">
        <v>10</v>
      </c>
      <c r="L27" s="108">
        <v>34174</v>
      </c>
      <c r="M27" s="108">
        <v>3417.4</v>
      </c>
    </row>
    <row r="28" spans="1:13">
      <c r="A28" s="282"/>
      <c r="B28" s="282" t="s">
        <v>74</v>
      </c>
      <c r="C28" s="156">
        <v>53</v>
      </c>
      <c r="D28" s="108">
        <v>194500</v>
      </c>
      <c r="E28" s="306">
        <v>3669.8113207547171</v>
      </c>
      <c r="F28" s="110"/>
      <c r="G28" s="156">
        <v>93</v>
      </c>
      <c r="H28" s="108">
        <v>330960</v>
      </c>
      <c r="I28" s="108">
        <v>3558.7096774193546</v>
      </c>
      <c r="J28" s="110"/>
      <c r="K28" s="156">
        <v>107</v>
      </c>
      <c r="L28" s="108">
        <v>379637</v>
      </c>
      <c r="M28" s="108">
        <v>3548.0093457943926</v>
      </c>
    </row>
    <row r="29" spans="1:13">
      <c r="A29" s="246"/>
      <c r="B29" s="247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</row>
    <row r="30" spans="1:13" ht="18">
      <c r="A30" s="252" t="s">
        <v>0</v>
      </c>
      <c r="B30" s="253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  <row r="31" spans="1:13">
      <c r="A31" s="259" t="s">
        <v>57</v>
      </c>
      <c r="B31" s="260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</row>
    <row r="32" spans="1:13">
      <c r="A32" s="263"/>
      <c r="B32" s="264"/>
      <c r="C32" s="371" t="s">
        <v>62</v>
      </c>
      <c r="D32" s="371"/>
      <c r="E32" s="371"/>
      <c r="F32" s="267"/>
      <c r="G32" s="371" t="s">
        <v>64</v>
      </c>
      <c r="H32" s="371"/>
      <c r="I32" s="371"/>
      <c r="J32" s="267"/>
      <c r="K32" s="371" t="s">
        <v>77</v>
      </c>
      <c r="L32" s="371"/>
      <c r="M32" s="371"/>
    </row>
    <row r="33" spans="1:13">
      <c r="A33" s="263"/>
      <c r="B33" s="264"/>
      <c r="C33" s="270" t="s">
        <v>2</v>
      </c>
      <c r="D33" s="271"/>
      <c r="E33" s="272" t="s">
        <v>33</v>
      </c>
      <c r="F33" s="273"/>
      <c r="G33" s="270" t="s">
        <v>2</v>
      </c>
      <c r="H33" s="271"/>
      <c r="I33" s="272" t="s">
        <v>33</v>
      </c>
      <c r="J33" s="273"/>
      <c r="K33" s="270" t="s">
        <v>2</v>
      </c>
      <c r="L33" s="271"/>
      <c r="M33" s="272" t="s">
        <v>33</v>
      </c>
    </row>
    <row r="34" spans="1:13">
      <c r="A34" s="274" t="s">
        <v>3</v>
      </c>
      <c r="B34" s="274"/>
      <c r="C34" s="275" t="s">
        <v>4</v>
      </c>
      <c r="D34" s="276" t="s">
        <v>5</v>
      </c>
      <c r="E34" s="277" t="s">
        <v>34</v>
      </c>
      <c r="F34" s="278"/>
      <c r="G34" s="275" t="s">
        <v>4</v>
      </c>
      <c r="H34" s="276" t="s">
        <v>5</v>
      </c>
      <c r="I34" s="277" t="s">
        <v>34</v>
      </c>
      <c r="J34" s="278"/>
      <c r="K34" s="275" t="s">
        <v>4</v>
      </c>
      <c r="L34" s="276" t="s">
        <v>5</v>
      </c>
      <c r="M34" s="277" t="s">
        <v>34</v>
      </c>
    </row>
    <row r="35" spans="1:13">
      <c r="A35" s="280" t="s">
        <v>19</v>
      </c>
      <c r="B35" s="284"/>
      <c r="C35" s="151">
        <v>30274</v>
      </c>
      <c r="D35" s="151">
        <v>160685803</v>
      </c>
      <c r="E35" s="298">
        <v>5307.7162912069762</v>
      </c>
      <c r="F35" s="100"/>
      <c r="G35" s="151">
        <v>30429</v>
      </c>
      <c r="H35" s="298">
        <v>168152299</v>
      </c>
      <c r="I35" s="298">
        <v>5526.0540602714518</v>
      </c>
      <c r="J35" s="100"/>
      <c r="K35" s="151">
        <v>33136</v>
      </c>
      <c r="L35" s="298">
        <v>171226306</v>
      </c>
      <c r="M35" s="298">
        <v>5167.3800700144857</v>
      </c>
    </row>
    <row r="36" spans="1:13">
      <c r="A36" s="286"/>
      <c r="B36" s="282" t="s">
        <v>20</v>
      </c>
      <c r="C36" s="152">
        <v>205</v>
      </c>
      <c r="D36" s="132">
        <v>511585</v>
      </c>
      <c r="E36" s="304">
        <v>2495.5365853658536</v>
      </c>
      <c r="F36" s="110"/>
      <c r="G36" s="153">
        <v>211</v>
      </c>
      <c r="H36" s="108">
        <v>537934</v>
      </c>
      <c r="I36" s="304">
        <v>2549.4502369668248</v>
      </c>
      <c r="J36" s="110"/>
      <c r="K36" s="153">
        <v>167</v>
      </c>
      <c r="L36" s="108">
        <v>385363</v>
      </c>
      <c r="M36" s="304">
        <v>2307.5628742514969</v>
      </c>
    </row>
    <row r="37" spans="1:13">
      <c r="A37" s="286"/>
      <c r="B37" s="282" t="s">
        <v>21</v>
      </c>
      <c r="C37" s="152">
        <v>1586</v>
      </c>
      <c r="D37" s="132">
        <v>2287796</v>
      </c>
      <c r="E37" s="304">
        <v>1442.4943253467843</v>
      </c>
      <c r="F37" s="110"/>
      <c r="G37" s="153">
        <v>63</v>
      </c>
      <c r="H37" s="108">
        <v>195729</v>
      </c>
      <c r="I37" s="304">
        <v>3106.8095238095239</v>
      </c>
      <c r="J37" s="110"/>
      <c r="K37" s="153">
        <v>2376</v>
      </c>
      <c r="L37" s="108">
        <v>2382375</v>
      </c>
      <c r="M37" s="304">
        <v>1002.6830808080808</v>
      </c>
    </row>
    <row r="38" spans="1:13">
      <c r="A38" s="286"/>
      <c r="B38" s="282" t="s">
        <v>22</v>
      </c>
      <c r="C38" s="152">
        <v>141</v>
      </c>
      <c r="D38" s="132">
        <v>621771</v>
      </c>
      <c r="E38" s="304">
        <v>4409.7234042553191</v>
      </c>
      <c r="F38" s="110"/>
      <c r="G38" s="153">
        <v>141</v>
      </c>
      <c r="H38" s="108">
        <v>250000</v>
      </c>
      <c r="I38" s="304">
        <v>1773.049645390071</v>
      </c>
      <c r="J38" s="110"/>
      <c r="K38" s="153">
        <v>124</v>
      </c>
      <c r="L38" s="108">
        <v>286450</v>
      </c>
      <c r="M38" s="304">
        <v>2310.0806451612902</v>
      </c>
    </row>
    <row r="39" spans="1:13">
      <c r="A39" s="286"/>
      <c r="B39" s="282" t="s">
        <v>23</v>
      </c>
      <c r="C39" s="152">
        <v>25680</v>
      </c>
      <c r="D39" s="132">
        <v>136106893</v>
      </c>
      <c r="E39" s="304">
        <v>5300.1126557632397</v>
      </c>
      <c r="F39" s="110"/>
      <c r="G39" s="153">
        <v>27826</v>
      </c>
      <c r="H39" s="108">
        <v>149386032</v>
      </c>
      <c r="I39" s="304">
        <v>5368.5773018040682</v>
      </c>
      <c r="J39" s="110"/>
      <c r="K39" s="153">
        <v>28626</v>
      </c>
      <c r="L39" s="108">
        <v>153009124</v>
      </c>
      <c r="M39" s="304">
        <v>5345.1101795570457</v>
      </c>
    </row>
    <row r="40" spans="1:13">
      <c r="A40" s="286"/>
      <c r="B40" s="282" t="s">
        <v>24</v>
      </c>
      <c r="C40" s="152">
        <v>2662</v>
      </c>
      <c r="D40" s="132">
        <v>21157758</v>
      </c>
      <c r="E40" s="304">
        <v>7948.0683696468823</v>
      </c>
      <c r="F40" s="110"/>
      <c r="G40" s="153">
        <v>2188</v>
      </c>
      <c r="H40" s="108">
        <v>17782604</v>
      </c>
      <c r="I40" s="304">
        <v>8127.3327239488117</v>
      </c>
      <c r="J40" s="110"/>
      <c r="K40" s="153">
        <v>1843</v>
      </c>
      <c r="L40" s="108">
        <v>15162994</v>
      </c>
      <c r="M40" s="304">
        <v>8227.3434617471521</v>
      </c>
    </row>
    <row r="41" spans="1:13">
      <c r="A41" s="280" t="s">
        <v>25</v>
      </c>
      <c r="B41" s="280"/>
      <c r="C41" s="151">
        <v>13897</v>
      </c>
      <c r="D41" s="151">
        <v>59953302</v>
      </c>
      <c r="E41" s="304">
        <v>4314.118298913435</v>
      </c>
      <c r="F41" s="100"/>
      <c r="G41" s="151">
        <v>15196</v>
      </c>
      <c r="H41" s="298">
        <v>61185153</v>
      </c>
      <c r="I41" s="298">
        <v>4026.3985917346672</v>
      </c>
      <c r="J41" s="100"/>
      <c r="K41" s="151">
        <v>13873</v>
      </c>
      <c r="L41" s="298">
        <v>61405038</v>
      </c>
      <c r="M41" s="298">
        <v>4426.2263389317377</v>
      </c>
    </row>
    <row r="42" spans="1:13" s="323" customFormat="1" ht="10.5" customHeight="1">
      <c r="A42" s="282"/>
      <c r="B42" s="282" t="s">
        <v>75</v>
      </c>
      <c r="C42" s="153">
        <v>1294</v>
      </c>
      <c r="D42" s="108">
        <v>13681544</v>
      </c>
      <c r="E42" s="304">
        <v>10573.063369397218</v>
      </c>
      <c r="F42" s="102"/>
      <c r="G42" s="153">
        <v>1560</v>
      </c>
      <c r="H42" s="108">
        <v>17207442</v>
      </c>
      <c r="I42" s="304">
        <v>11030.411538461538</v>
      </c>
      <c r="J42" s="102"/>
      <c r="K42" s="153">
        <v>1288</v>
      </c>
      <c r="L42" s="108">
        <v>15033434</v>
      </c>
      <c r="M42" s="304">
        <v>11671.920807453416</v>
      </c>
    </row>
    <row r="43" spans="1:13" s="323" customFormat="1" ht="10.5" customHeight="1">
      <c r="A43" s="282"/>
      <c r="B43" s="282" t="s">
        <v>26</v>
      </c>
      <c r="C43" s="153">
        <v>1706</v>
      </c>
      <c r="D43" s="108">
        <v>2026331</v>
      </c>
      <c r="E43" s="304">
        <v>1187.7672919109027</v>
      </c>
      <c r="F43" s="102"/>
      <c r="G43" s="153">
        <v>1504</v>
      </c>
      <c r="H43" s="108">
        <v>1600089</v>
      </c>
      <c r="I43" s="304">
        <v>1063.8889627659576</v>
      </c>
      <c r="J43" s="102"/>
      <c r="K43" s="153">
        <v>1352</v>
      </c>
      <c r="L43" s="108">
        <v>2336783</v>
      </c>
      <c r="M43" s="304">
        <v>1728.3897928994083</v>
      </c>
    </row>
    <row r="44" spans="1:13" s="281" customFormat="1" ht="10.5" customHeight="1">
      <c r="A44" s="282"/>
      <c r="B44" s="282" t="s">
        <v>65</v>
      </c>
      <c r="C44" s="153">
        <v>0</v>
      </c>
      <c r="D44" s="108">
        <v>0</v>
      </c>
      <c r="E44" s="304">
        <v>0</v>
      </c>
      <c r="F44" s="102"/>
      <c r="G44" s="153">
        <v>760</v>
      </c>
      <c r="H44" s="108">
        <v>257000</v>
      </c>
      <c r="I44" s="304">
        <v>338.15789473684208</v>
      </c>
      <c r="J44" s="102"/>
      <c r="K44" s="153">
        <v>0</v>
      </c>
      <c r="L44" s="108">
        <v>0</v>
      </c>
      <c r="M44" s="304">
        <v>0</v>
      </c>
    </row>
    <row r="45" spans="1:13" s="323" customFormat="1" ht="10.5" customHeight="1">
      <c r="A45" s="282"/>
      <c r="B45" s="282" t="s">
        <v>76</v>
      </c>
      <c r="C45" s="153">
        <v>2403</v>
      </c>
      <c r="D45" s="108">
        <v>28302572</v>
      </c>
      <c r="E45" s="304">
        <v>11778.015813566375</v>
      </c>
      <c r="F45" s="102"/>
      <c r="G45" s="153">
        <v>2324</v>
      </c>
      <c r="H45" s="108">
        <v>25335419</v>
      </c>
      <c r="I45" s="304">
        <v>10901.643287435456</v>
      </c>
      <c r="J45" s="102"/>
      <c r="K45" s="153">
        <v>2285</v>
      </c>
      <c r="L45" s="108">
        <v>26543652</v>
      </c>
      <c r="M45" s="304">
        <v>11616.477899343545</v>
      </c>
    </row>
    <row r="46" spans="1:13" s="323" customFormat="1" ht="10.5" customHeight="1">
      <c r="A46" s="282"/>
      <c r="B46" s="282" t="s">
        <v>29</v>
      </c>
      <c r="C46" s="153">
        <v>8494</v>
      </c>
      <c r="D46" s="108">
        <v>15942855</v>
      </c>
      <c r="E46" s="304">
        <v>1876.9549093477749</v>
      </c>
      <c r="F46" s="102"/>
      <c r="G46" s="153">
        <v>9048</v>
      </c>
      <c r="H46" s="159">
        <v>16785203</v>
      </c>
      <c r="I46" s="304">
        <v>1855.1285366931918</v>
      </c>
      <c r="J46" s="102"/>
      <c r="K46" s="153">
        <v>8948</v>
      </c>
      <c r="L46" s="159">
        <v>17491169</v>
      </c>
      <c r="M46" s="304">
        <v>1954.757375949933</v>
      </c>
    </row>
    <row r="47" spans="1:13">
      <c r="A47" s="289" t="s">
        <v>41</v>
      </c>
      <c r="B47" s="290"/>
      <c r="C47" s="154">
        <v>85963</v>
      </c>
      <c r="D47" s="154">
        <v>323781173</v>
      </c>
      <c r="E47" s="320">
        <v>3766.5178390702977</v>
      </c>
      <c r="F47" s="150"/>
      <c r="G47" s="154">
        <v>90136</v>
      </c>
      <c r="H47" s="298">
        <v>347128984</v>
      </c>
      <c r="I47" s="320">
        <v>3851.1691665927042</v>
      </c>
      <c r="J47" s="150"/>
      <c r="K47" s="154">
        <v>95249</v>
      </c>
      <c r="L47" s="298">
        <v>362496018</v>
      </c>
      <c r="M47" s="320">
        <v>3805.7724280569873</v>
      </c>
    </row>
    <row r="48" spans="1:13">
      <c r="A48" s="291" t="s">
        <v>30</v>
      </c>
      <c r="B48" s="292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</row>
  </sheetData>
  <mergeCells count="6">
    <mergeCell ref="C3:E3"/>
    <mergeCell ref="G3:I3"/>
    <mergeCell ref="K3:M3"/>
    <mergeCell ref="C32:E32"/>
    <mergeCell ref="G32:I32"/>
    <mergeCell ref="K32:M32"/>
  </mergeCells>
  <pageMargins left="0.25" right="0.2" top="0" bottom="0" header="0.3" footer="0"/>
  <pageSetup scale="95" orientation="portrait" r:id="rId1"/>
  <rowBreaks count="1" manualBreakCount="1">
    <brk id="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8"/>
  <sheetViews>
    <sheetView workbookViewId="0">
      <selection activeCell="A2" sqref="A2:L46"/>
    </sheetView>
  </sheetViews>
  <sheetFormatPr defaultColWidth="9.28515625" defaultRowHeight="12.75"/>
  <cols>
    <col min="1" max="1" width="9.28515625" style="243"/>
    <col min="2" max="2" width="32.42578125" style="243" customWidth="1"/>
    <col min="3" max="3" width="10.7109375" style="243" hidden="1" customWidth="1"/>
    <col min="4" max="4" width="11.5703125" style="243" hidden="1" customWidth="1"/>
    <col min="5" max="5" width="8.7109375" style="243" hidden="1" customWidth="1"/>
    <col min="6" max="7" width="2.28515625" style="243" customWidth="1"/>
    <col min="8" max="8" width="10.7109375" style="243" bestFit="1" customWidth="1"/>
    <col min="9" max="9" width="11.5703125" style="243" bestFit="1" customWidth="1"/>
    <col min="10" max="10" width="8.7109375" style="243" bestFit="1" customWidth="1"/>
    <col min="11" max="11" width="2.28515625" style="243" customWidth="1"/>
    <col min="12" max="12" width="10.7109375" style="243" bestFit="1" customWidth="1"/>
    <col min="13" max="13" width="11.5703125" style="243" bestFit="1" customWidth="1"/>
    <col min="14" max="14" width="8.7109375" style="243" bestFit="1" customWidth="1"/>
    <col min="15" max="16384" width="9.28515625" style="243"/>
  </cols>
  <sheetData>
    <row r="1" spans="1:14" ht="18">
      <c r="A1" s="2" t="s">
        <v>0</v>
      </c>
      <c r="B1" s="3"/>
    </row>
    <row r="2" spans="1:14">
      <c r="A2" s="7" t="s">
        <v>1</v>
      </c>
      <c r="B2" s="8"/>
    </row>
    <row r="3" spans="1:14">
      <c r="A3" s="263"/>
      <c r="B3" s="264"/>
      <c r="C3" s="371" t="s">
        <v>62</v>
      </c>
      <c r="D3" s="371"/>
      <c r="E3" s="371"/>
      <c r="F3" s="267"/>
      <c r="G3" s="267"/>
      <c r="H3" s="371" t="s">
        <v>77</v>
      </c>
      <c r="I3" s="371"/>
      <c r="J3" s="371"/>
      <c r="K3" s="267"/>
      <c r="L3" s="371" t="s">
        <v>78</v>
      </c>
      <c r="M3" s="371"/>
      <c r="N3" s="371"/>
    </row>
    <row r="4" spans="1:14">
      <c r="A4" s="263"/>
      <c r="B4" s="264"/>
      <c r="C4" s="270" t="s">
        <v>2</v>
      </c>
      <c r="D4" s="271"/>
      <c r="E4" s="272" t="s">
        <v>33</v>
      </c>
      <c r="F4" s="273"/>
      <c r="G4" s="273"/>
      <c r="H4" s="270" t="s">
        <v>2</v>
      </c>
      <c r="I4" s="271"/>
      <c r="J4" s="272" t="s">
        <v>33</v>
      </c>
      <c r="K4" s="273"/>
      <c r="L4" s="270" t="s">
        <v>2</v>
      </c>
      <c r="M4" s="271"/>
      <c r="N4" s="272" t="s">
        <v>33</v>
      </c>
    </row>
    <row r="5" spans="1:14">
      <c r="A5" s="274" t="s">
        <v>3</v>
      </c>
      <c r="B5" s="274"/>
      <c r="C5" s="275" t="s">
        <v>4</v>
      </c>
      <c r="D5" s="276" t="s">
        <v>5</v>
      </c>
      <c r="E5" s="277" t="s">
        <v>34</v>
      </c>
      <c r="F5" s="278"/>
      <c r="G5" s="278"/>
      <c r="H5" s="275" t="s">
        <v>4</v>
      </c>
      <c r="I5" s="276" t="s">
        <v>5</v>
      </c>
      <c r="J5" s="277" t="s">
        <v>34</v>
      </c>
      <c r="K5" s="278"/>
      <c r="L5" s="275" t="s">
        <v>4</v>
      </c>
      <c r="M5" s="276" t="s">
        <v>5</v>
      </c>
      <c r="N5" s="277" t="s">
        <v>34</v>
      </c>
    </row>
    <row r="6" spans="1:14">
      <c r="A6" s="280" t="s">
        <v>6</v>
      </c>
      <c r="B6" s="280"/>
      <c r="C6" s="155">
        <v>31474</v>
      </c>
      <c r="D6" s="155">
        <v>78483882</v>
      </c>
      <c r="E6" s="300">
        <v>2493.6100273241404</v>
      </c>
      <c r="F6" s="100"/>
      <c r="G6" s="100"/>
      <c r="H6" s="155">
        <v>36199</v>
      </c>
      <c r="I6" s="298">
        <v>93551603</v>
      </c>
      <c r="J6" s="298">
        <v>2584.369816845769</v>
      </c>
      <c r="K6" s="100"/>
      <c r="L6" s="155">
        <v>39490</v>
      </c>
      <c r="M6" s="298">
        <v>106240142</v>
      </c>
      <c r="N6" s="160">
        <f>QUOTIENT(M6,L6)</f>
        <v>2690</v>
      </c>
    </row>
    <row r="7" spans="1:14">
      <c r="A7" s="282"/>
      <c r="B7" s="282" t="s">
        <v>7</v>
      </c>
      <c r="C7" s="156">
        <v>12851</v>
      </c>
      <c r="D7" s="108">
        <v>24799382</v>
      </c>
      <c r="E7" s="306">
        <v>1929.7628200140066</v>
      </c>
      <c r="F7" s="110"/>
      <c r="G7" s="110"/>
      <c r="H7" s="156">
        <v>17123</v>
      </c>
      <c r="I7" s="108">
        <v>34484524</v>
      </c>
      <c r="J7" s="108">
        <v>2013.9300356245985</v>
      </c>
      <c r="K7" s="110"/>
      <c r="L7" s="156">
        <v>18999</v>
      </c>
      <c r="M7" s="108">
        <v>39955602</v>
      </c>
      <c r="N7" s="108">
        <f t="shared" ref="N7:N28" si="0">QUOTIENT(M7,L7)</f>
        <v>2103</v>
      </c>
    </row>
    <row r="8" spans="1:14">
      <c r="A8" s="282"/>
      <c r="B8" s="282" t="s">
        <v>8</v>
      </c>
      <c r="C8" s="157">
        <v>8811</v>
      </c>
      <c r="D8" s="108">
        <v>32436617</v>
      </c>
      <c r="E8" s="306">
        <v>3681.3774826920894</v>
      </c>
      <c r="F8" s="110"/>
      <c r="G8" s="110"/>
      <c r="H8" s="157">
        <v>9102</v>
      </c>
      <c r="I8" s="108">
        <v>33856523</v>
      </c>
      <c r="J8" s="108">
        <v>3719.679520984399</v>
      </c>
      <c r="K8" s="110"/>
      <c r="L8" s="157">
        <v>9294</v>
      </c>
      <c r="M8" s="108">
        <v>36339136</v>
      </c>
      <c r="N8" s="108">
        <f t="shared" si="0"/>
        <v>3909</v>
      </c>
    </row>
    <row r="9" spans="1:14">
      <c r="A9" s="282"/>
      <c r="B9" s="282" t="s">
        <v>66</v>
      </c>
      <c r="C9" s="157">
        <v>1075</v>
      </c>
      <c r="D9" s="108">
        <v>2855788</v>
      </c>
      <c r="E9" s="306">
        <v>2656.5469767441859</v>
      </c>
      <c r="F9" s="110"/>
      <c r="G9" s="110"/>
      <c r="H9" s="157">
        <v>1073</v>
      </c>
      <c r="I9" s="108">
        <v>3739541</v>
      </c>
      <c r="J9" s="108">
        <v>3485.1267474370925</v>
      </c>
      <c r="K9" s="110"/>
      <c r="L9" s="157">
        <v>1093</v>
      </c>
      <c r="M9" s="108">
        <v>4325913</v>
      </c>
      <c r="N9" s="108">
        <f t="shared" si="0"/>
        <v>3957</v>
      </c>
    </row>
    <row r="10" spans="1:14">
      <c r="A10" s="282"/>
      <c r="B10" s="282" t="s">
        <v>9</v>
      </c>
      <c r="C10" s="156">
        <v>8637</v>
      </c>
      <c r="D10" s="108">
        <v>17837597</v>
      </c>
      <c r="E10" s="306">
        <v>2065.2537918258654</v>
      </c>
      <c r="F10" s="110"/>
      <c r="G10" s="110"/>
      <c r="H10" s="156">
        <v>8823</v>
      </c>
      <c r="I10" s="108">
        <v>20985548</v>
      </c>
      <c r="J10" s="108">
        <v>2378.504816955684</v>
      </c>
      <c r="K10" s="110"/>
      <c r="L10" s="156">
        <v>10004</v>
      </c>
      <c r="M10" s="108">
        <v>24987443</v>
      </c>
      <c r="N10" s="108">
        <f t="shared" si="0"/>
        <v>2497</v>
      </c>
    </row>
    <row r="11" spans="1:14">
      <c r="A11" s="282"/>
      <c r="B11" s="282" t="s">
        <v>35</v>
      </c>
      <c r="C11" s="156">
        <v>6</v>
      </c>
      <c r="D11" s="108">
        <v>6000</v>
      </c>
      <c r="E11" s="306">
        <v>1000</v>
      </c>
      <c r="F11" s="110"/>
      <c r="G11" s="110"/>
      <c r="H11" s="156">
        <v>1</v>
      </c>
      <c r="I11" s="108">
        <v>1000</v>
      </c>
      <c r="J11" s="108">
        <v>1000</v>
      </c>
      <c r="K11" s="110"/>
      <c r="L11" s="156">
        <v>1</v>
      </c>
      <c r="M11" s="108">
        <v>1000</v>
      </c>
      <c r="N11" s="108">
        <f t="shared" si="0"/>
        <v>1000</v>
      </c>
    </row>
    <row r="12" spans="1:14">
      <c r="A12" s="282"/>
      <c r="B12" s="282" t="s">
        <v>38</v>
      </c>
      <c r="C12" s="156">
        <v>2</v>
      </c>
      <c r="D12" s="108">
        <v>2770</v>
      </c>
      <c r="E12" s="306">
        <v>1385</v>
      </c>
      <c r="F12" s="110"/>
      <c r="G12" s="110"/>
      <c r="H12" s="156">
        <v>1</v>
      </c>
      <c r="I12" s="108">
        <v>7400</v>
      </c>
      <c r="J12" s="108">
        <v>7400</v>
      </c>
      <c r="K12" s="110"/>
      <c r="L12" s="156">
        <v>3</v>
      </c>
      <c r="M12" s="108">
        <v>7100</v>
      </c>
      <c r="N12" s="108">
        <f t="shared" si="0"/>
        <v>2366</v>
      </c>
    </row>
    <row r="13" spans="1:14">
      <c r="A13" s="282"/>
      <c r="B13" s="282" t="s">
        <v>67</v>
      </c>
      <c r="C13" s="156">
        <v>92</v>
      </c>
      <c r="D13" s="108">
        <v>545728</v>
      </c>
      <c r="E13" s="306">
        <v>5931.826086956522</v>
      </c>
      <c r="F13" s="110"/>
      <c r="G13" s="110"/>
      <c r="H13" s="156">
        <v>76</v>
      </c>
      <c r="I13" s="108">
        <v>477067</v>
      </c>
      <c r="J13" s="108">
        <v>6277.1973684210525</v>
      </c>
      <c r="K13" s="110"/>
      <c r="L13" s="156">
        <v>96</v>
      </c>
      <c r="M13" s="108">
        <v>623948</v>
      </c>
      <c r="N13" s="108">
        <f t="shared" si="0"/>
        <v>6499</v>
      </c>
    </row>
    <row r="14" spans="1:14">
      <c r="A14" s="280" t="s">
        <v>11</v>
      </c>
      <c r="B14" s="280"/>
      <c r="C14" s="151">
        <v>10318</v>
      </c>
      <c r="D14" s="151">
        <v>24658186</v>
      </c>
      <c r="E14" s="306">
        <v>2389.8222523744912</v>
      </c>
      <c r="F14" s="100"/>
      <c r="G14" s="100"/>
      <c r="H14" s="151">
        <v>12041</v>
      </c>
      <c r="I14" s="298">
        <v>36313071</v>
      </c>
      <c r="J14" s="298">
        <v>3015.7853168341499</v>
      </c>
      <c r="K14" s="100"/>
      <c r="L14" s="151">
        <v>10145</v>
      </c>
      <c r="M14" s="298">
        <v>33728442</v>
      </c>
      <c r="N14" s="160">
        <f t="shared" si="0"/>
        <v>3324</v>
      </c>
    </row>
    <row r="15" spans="1:14">
      <c r="A15" s="282"/>
      <c r="B15" s="282" t="s">
        <v>12</v>
      </c>
      <c r="C15" s="156">
        <v>4298</v>
      </c>
      <c r="D15" s="108">
        <v>13437756</v>
      </c>
      <c r="E15" s="306">
        <v>3126.5137273150303</v>
      </c>
      <c r="F15" s="110"/>
      <c r="G15" s="110"/>
      <c r="H15" s="156">
        <v>6058</v>
      </c>
      <c r="I15" s="108">
        <v>24570566</v>
      </c>
      <c r="J15" s="108">
        <v>4055.8874215912842</v>
      </c>
      <c r="K15" s="110"/>
      <c r="L15" s="156">
        <v>6234</v>
      </c>
      <c r="M15" s="108">
        <v>22850652</v>
      </c>
      <c r="N15" s="108">
        <f t="shared" si="0"/>
        <v>3665</v>
      </c>
    </row>
    <row r="16" spans="1:14">
      <c r="A16" s="282"/>
      <c r="B16" s="40" t="s">
        <v>69</v>
      </c>
      <c r="C16" s="158">
        <v>935</v>
      </c>
      <c r="D16" s="45">
        <v>766415</v>
      </c>
      <c r="E16" s="306">
        <v>819.69518716577545</v>
      </c>
      <c r="F16" s="110"/>
      <c r="G16" s="110"/>
      <c r="H16" s="158">
        <v>1266</v>
      </c>
      <c r="I16" s="45">
        <v>999685</v>
      </c>
      <c r="J16" s="108">
        <v>789.64060031595579</v>
      </c>
      <c r="K16" s="110"/>
      <c r="L16" s="158">
        <v>0</v>
      </c>
      <c r="M16" s="45">
        <v>0</v>
      </c>
      <c r="N16" s="108">
        <v>0</v>
      </c>
    </row>
    <row r="17" spans="1:14">
      <c r="A17" s="282"/>
      <c r="B17" s="40" t="s">
        <v>68</v>
      </c>
      <c r="C17" s="158">
        <v>278</v>
      </c>
      <c r="D17" s="45">
        <v>856007</v>
      </c>
      <c r="E17" s="306">
        <v>3079.1618705035971</v>
      </c>
      <c r="F17" s="110"/>
      <c r="G17" s="110"/>
      <c r="H17" s="158">
        <v>404</v>
      </c>
      <c r="I17" s="45">
        <v>1257410</v>
      </c>
      <c r="J17" s="108">
        <v>3112.40099009901</v>
      </c>
      <c r="K17" s="110"/>
      <c r="L17" s="158">
        <v>0</v>
      </c>
      <c r="M17" s="45">
        <v>0</v>
      </c>
      <c r="N17" s="108">
        <v>0</v>
      </c>
    </row>
    <row r="18" spans="1:14">
      <c r="A18" s="282"/>
      <c r="B18" s="282" t="s">
        <v>37</v>
      </c>
      <c r="C18" s="158">
        <v>648</v>
      </c>
      <c r="D18" s="45">
        <v>3011494</v>
      </c>
      <c r="E18" s="306">
        <v>4647.3672839506171</v>
      </c>
      <c r="F18" s="110"/>
      <c r="G18" s="110"/>
      <c r="H18" s="158">
        <v>641</v>
      </c>
      <c r="I18" s="45">
        <v>2556265</v>
      </c>
      <c r="J18" s="108">
        <v>3987.9329173166925</v>
      </c>
      <c r="K18" s="110"/>
      <c r="L18" s="158">
        <v>785</v>
      </c>
      <c r="M18" s="45">
        <v>3558350</v>
      </c>
      <c r="N18" s="108">
        <f t="shared" si="0"/>
        <v>4532</v>
      </c>
    </row>
    <row r="19" spans="1:14">
      <c r="A19" s="282"/>
      <c r="B19" s="282" t="s">
        <v>70</v>
      </c>
      <c r="C19" s="156">
        <v>2586</v>
      </c>
      <c r="D19" s="108">
        <v>1115371</v>
      </c>
      <c r="E19" s="306">
        <v>431.31129156999225</v>
      </c>
      <c r="F19" s="110"/>
      <c r="G19" s="110"/>
      <c r="H19" s="156">
        <v>2170</v>
      </c>
      <c r="I19" s="108">
        <v>957135</v>
      </c>
      <c r="J19" s="108">
        <v>441.07603686635946</v>
      </c>
      <c r="K19" s="110"/>
      <c r="L19" s="156">
        <v>1717</v>
      </c>
      <c r="M19" s="108">
        <v>667436</v>
      </c>
      <c r="N19" s="108">
        <f t="shared" si="0"/>
        <v>388</v>
      </c>
    </row>
    <row r="20" spans="1:14">
      <c r="A20" s="282"/>
      <c r="B20" s="282" t="s">
        <v>14</v>
      </c>
      <c r="C20" s="156">
        <v>356</v>
      </c>
      <c r="D20" s="108">
        <v>1146081</v>
      </c>
      <c r="E20" s="306">
        <v>3219.3286516853932</v>
      </c>
      <c r="F20" s="110"/>
      <c r="G20" s="110"/>
      <c r="H20" s="156">
        <v>381</v>
      </c>
      <c r="I20" s="108">
        <v>2052620</v>
      </c>
      <c r="J20" s="108">
        <v>5387.4540682414699</v>
      </c>
      <c r="K20" s="110"/>
      <c r="L20" s="156">
        <v>410</v>
      </c>
      <c r="M20" s="108">
        <v>2299969</v>
      </c>
      <c r="N20" s="108">
        <f t="shared" si="0"/>
        <v>5609</v>
      </c>
    </row>
    <row r="21" spans="1:14">
      <c r="A21" s="282"/>
      <c r="B21" s="282" t="s">
        <v>15</v>
      </c>
      <c r="C21" s="156">
        <v>304</v>
      </c>
      <c r="D21" s="108">
        <v>265153</v>
      </c>
      <c r="E21" s="306">
        <v>872.21381578947364</v>
      </c>
      <c r="F21" s="110"/>
      <c r="G21" s="110"/>
      <c r="H21" s="156">
        <v>299</v>
      </c>
      <c r="I21" s="108">
        <v>129983</v>
      </c>
      <c r="J21" s="108">
        <v>434.72575250836121</v>
      </c>
      <c r="K21" s="110"/>
      <c r="L21" s="156">
        <v>135</v>
      </c>
      <c r="M21" s="108">
        <v>123667</v>
      </c>
      <c r="N21" s="108">
        <f t="shared" si="0"/>
        <v>916</v>
      </c>
    </row>
    <row r="22" spans="1:14">
      <c r="A22" s="282"/>
      <c r="B22" s="282" t="s">
        <v>16</v>
      </c>
      <c r="C22" s="156">
        <v>308</v>
      </c>
      <c r="D22" s="108">
        <v>780287</v>
      </c>
      <c r="E22" s="306">
        <v>2533.3993506493507</v>
      </c>
      <c r="F22" s="110"/>
      <c r="G22" s="110"/>
      <c r="H22" s="156">
        <v>263</v>
      </c>
      <c r="I22" s="108">
        <v>572959</v>
      </c>
      <c r="J22" s="108">
        <v>2178.5513307984793</v>
      </c>
      <c r="K22" s="110"/>
      <c r="L22" s="156">
        <v>223</v>
      </c>
      <c r="M22" s="108">
        <v>502253</v>
      </c>
      <c r="N22" s="108">
        <f t="shared" si="0"/>
        <v>2252</v>
      </c>
    </row>
    <row r="23" spans="1:14">
      <c r="A23" s="282"/>
      <c r="B23" s="282" t="s">
        <v>17</v>
      </c>
      <c r="C23" s="156">
        <v>5</v>
      </c>
      <c r="D23" s="108">
        <v>26017</v>
      </c>
      <c r="E23" s="306">
        <v>5203.3999999999996</v>
      </c>
      <c r="F23" s="110"/>
      <c r="G23" s="110"/>
      <c r="H23" s="156">
        <v>5</v>
      </c>
      <c r="I23" s="108">
        <v>26924</v>
      </c>
      <c r="J23" s="108">
        <v>5384.8</v>
      </c>
      <c r="K23" s="110"/>
      <c r="L23" s="156">
        <v>9</v>
      </c>
      <c r="M23" s="108">
        <v>49343</v>
      </c>
      <c r="N23" s="108">
        <f t="shared" si="0"/>
        <v>5482</v>
      </c>
    </row>
    <row r="24" spans="1:14">
      <c r="A24" s="282"/>
      <c r="B24" s="282" t="s">
        <v>71</v>
      </c>
      <c r="C24" s="156">
        <v>128</v>
      </c>
      <c r="D24" s="108">
        <v>1553284</v>
      </c>
      <c r="E24" s="306">
        <v>12135.03125</v>
      </c>
      <c r="F24" s="110"/>
      <c r="G24" s="110"/>
      <c r="H24" s="156">
        <v>127</v>
      </c>
      <c r="I24" s="108">
        <v>1686211</v>
      </c>
      <c r="J24" s="108">
        <v>13277.251968503937</v>
      </c>
      <c r="K24" s="110"/>
      <c r="L24" s="156">
        <v>125</v>
      </c>
      <c r="M24" s="108">
        <v>1760360</v>
      </c>
      <c r="N24" s="108">
        <f t="shared" si="0"/>
        <v>14082</v>
      </c>
    </row>
    <row r="25" spans="1:14">
      <c r="A25" s="282"/>
      <c r="B25" s="282" t="s">
        <v>39</v>
      </c>
      <c r="C25" s="156">
        <v>217</v>
      </c>
      <c r="D25" s="108">
        <v>473089</v>
      </c>
      <c r="E25" s="306">
        <v>2180.1336405529955</v>
      </c>
      <c r="F25" s="110"/>
      <c r="G25" s="110"/>
      <c r="H25" s="156">
        <v>166</v>
      </c>
      <c r="I25" s="108">
        <v>409848</v>
      </c>
      <c r="J25" s="108">
        <v>2468.9638554216867</v>
      </c>
      <c r="K25" s="110"/>
      <c r="L25" s="156">
        <v>180</v>
      </c>
      <c r="M25" s="108">
        <v>506934</v>
      </c>
      <c r="N25" s="108">
        <f t="shared" si="0"/>
        <v>2816</v>
      </c>
    </row>
    <row r="26" spans="1:14">
      <c r="A26" s="282"/>
      <c r="B26" s="282" t="s">
        <v>72</v>
      </c>
      <c r="C26" s="156">
        <v>197</v>
      </c>
      <c r="D26" s="108">
        <v>1006919</v>
      </c>
      <c r="E26" s="306">
        <v>5111.2639593908625</v>
      </c>
      <c r="F26" s="110"/>
      <c r="G26" s="110"/>
      <c r="H26" s="156">
        <v>144</v>
      </c>
      <c r="I26" s="108">
        <v>679654</v>
      </c>
      <c r="J26" s="108">
        <v>4719.8194444444443</v>
      </c>
      <c r="K26" s="110"/>
      <c r="L26" s="156">
        <v>204</v>
      </c>
      <c r="M26" s="108">
        <v>965274</v>
      </c>
      <c r="N26" s="108">
        <f t="shared" si="0"/>
        <v>4731</v>
      </c>
    </row>
    <row r="27" spans="1:14">
      <c r="A27" s="282"/>
      <c r="B27" s="282" t="s">
        <v>73</v>
      </c>
      <c r="C27" s="156">
        <v>5</v>
      </c>
      <c r="D27" s="108">
        <v>25813</v>
      </c>
      <c r="E27" s="306">
        <v>5162.6000000000004</v>
      </c>
      <c r="F27" s="110"/>
      <c r="G27" s="110"/>
      <c r="H27" s="156">
        <v>10</v>
      </c>
      <c r="I27" s="108">
        <v>34174</v>
      </c>
      <c r="J27" s="108">
        <v>3417.4</v>
      </c>
      <c r="K27" s="110"/>
      <c r="L27" s="156">
        <v>10</v>
      </c>
      <c r="M27" s="108">
        <v>34440</v>
      </c>
      <c r="N27" s="108">
        <f t="shared" si="0"/>
        <v>3444</v>
      </c>
    </row>
    <row r="28" spans="1:14">
      <c r="A28" s="282"/>
      <c r="B28" s="282" t="s">
        <v>74</v>
      </c>
      <c r="C28" s="156">
        <v>53</v>
      </c>
      <c r="D28" s="108">
        <v>194500</v>
      </c>
      <c r="E28" s="306">
        <v>3669.8113207547171</v>
      </c>
      <c r="F28" s="110"/>
      <c r="G28" s="110"/>
      <c r="H28" s="156">
        <v>107</v>
      </c>
      <c r="I28" s="108">
        <v>379637</v>
      </c>
      <c r="J28" s="108">
        <v>3548.0093457943926</v>
      </c>
      <c r="K28" s="110"/>
      <c r="L28" s="156">
        <v>113</v>
      </c>
      <c r="M28" s="108">
        <v>409764</v>
      </c>
      <c r="N28" s="108">
        <f t="shared" si="0"/>
        <v>3626</v>
      </c>
    </row>
    <row r="29" spans="1:14">
      <c r="A29" s="246"/>
      <c r="B29" s="247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</row>
    <row r="30" spans="1:14" ht="18">
      <c r="A30" s="252" t="s">
        <v>0</v>
      </c>
      <c r="B30" s="253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</row>
    <row r="31" spans="1:14">
      <c r="A31" s="259" t="s">
        <v>57</v>
      </c>
      <c r="B31" s="260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</row>
    <row r="32" spans="1:14">
      <c r="A32" s="263"/>
      <c r="B32" s="264"/>
      <c r="C32" s="371" t="s">
        <v>62</v>
      </c>
      <c r="D32" s="371"/>
      <c r="E32" s="371"/>
      <c r="F32" s="267"/>
      <c r="G32" s="267"/>
      <c r="H32" s="371" t="s">
        <v>77</v>
      </c>
      <c r="I32" s="371"/>
      <c r="J32" s="371"/>
      <c r="K32" s="267"/>
      <c r="L32" s="371" t="s">
        <v>78</v>
      </c>
      <c r="M32" s="371"/>
      <c r="N32" s="371"/>
    </row>
    <row r="33" spans="1:14">
      <c r="A33" s="263"/>
      <c r="B33" s="264"/>
      <c r="C33" s="270" t="s">
        <v>2</v>
      </c>
      <c r="D33" s="271"/>
      <c r="E33" s="272" t="s">
        <v>33</v>
      </c>
      <c r="F33" s="273"/>
      <c r="G33" s="273"/>
      <c r="H33" s="270" t="s">
        <v>2</v>
      </c>
      <c r="I33" s="271"/>
      <c r="J33" s="272" t="s">
        <v>33</v>
      </c>
      <c r="K33" s="273"/>
      <c r="L33" s="270" t="s">
        <v>2</v>
      </c>
      <c r="M33" s="271"/>
      <c r="N33" s="272" t="s">
        <v>33</v>
      </c>
    </row>
    <row r="34" spans="1:14">
      <c r="A34" s="274" t="s">
        <v>3</v>
      </c>
      <c r="B34" s="274"/>
      <c r="C34" s="275" t="s">
        <v>4</v>
      </c>
      <c r="D34" s="276" t="s">
        <v>5</v>
      </c>
      <c r="E34" s="277" t="s">
        <v>34</v>
      </c>
      <c r="F34" s="278"/>
      <c r="G34" s="278"/>
      <c r="H34" s="275" t="s">
        <v>4</v>
      </c>
      <c r="I34" s="276" t="s">
        <v>5</v>
      </c>
      <c r="J34" s="277" t="s">
        <v>34</v>
      </c>
      <c r="K34" s="278"/>
      <c r="L34" s="275" t="s">
        <v>4</v>
      </c>
      <c r="M34" s="276" t="s">
        <v>5</v>
      </c>
      <c r="N34" s="277" t="s">
        <v>34</v>
      </c>
    </row>
    <row r="35" spans="1:14">
      <c r="A35" s="280" t="s">
        <v>19</v>
      </c>
      <c r="B35" s="284"/>
      <c r="C35" s="151">
        <v>30274</v>
      </c>
      <c r="D35" s="151">
        <v>160685803</v>
      </c>
      <c r="E35" s="298">
        <v>5307.7162912069762</v>
      </c>
      <c r="F35" s="100"/>
      <c r="G35" s="100"/>
      <c r="H35" s="151">
        <v>33136</v>
      </c>
      <c r="I35" s="298">
        <v>171226306</v>
      </c>
      <c r="J35" s="298">
        <v>5167.3800700144857</v>
      </c>
      <c r="K35" s="100"/>
      <c r="L35" s="151">
        <v>34135</v>
      </c>
      <c r="M35" s="298">
        <v>177996030</v>
      </c>
      <c r="N35" s="160">
        <f t="shared" ref="N35:N47" si="1">QUOTIENT(M35,L35)</f>
        <v>5214</v>
      </c>
    </row>
    <row r="36" spans="1:14">
      <c r="A36" s="286"/>
      <c r="B36" s="282" t="s">
        <v>20</v>
      </c>
      <c r="C36" s="152">
        <v>205</v>
      </c>
      <c r="D36" s="132">
        <v>511585</v>
      </c>
      <c r="E36" s="304">
        <v>2495.5365853658536</v>
      </c>
      <c r="F36" s="110"/>
      <c r="G36" s="110"/>
      <c r="H36" s="153">
        <v>167</v>
      </c>
      <c r="I36" s="108">
        <v>385363</v>
      </c>
      <c r="J36" s="304">
        <v>2307.5628742514969</v>
      </c>
      <c r="K36" s="110"/>
      <c r="L36" s="153">
        <v>174</v>
      </c>
      <c r="M36" s="108">
        <v>444398</v>
      </c>
      <c r="N36" s="108">
        <f t="shared" si="1"/>
        <v>2554</v>
      </c>
    </row>
    <row r="37" spans="1:14">
      <c r="A37" s="286"/>
      <c r="B37" s="282" t="s">
        <v>21</v>
      </c>
      <c r="C37" s="152">
        <v>1586</v>
      </c>
      <c r="D37" s="132">
        <v>2287796</v>
      </c>
      <c r="E37" s="304">
        <v>1442.4943253467843</v>
      </c>
      <c r="F37" s="110"/>
      <c r="G37" s="110"/>
      <c r="H37" s="153">
        <v>2376</v>
      </c>
      <c r="I37" s="108">
        <v>2382375</v>
      </c>
      <c r="J37" s="304">
        <v>1002.6830808080808</v>
      </c>
      <c r="K37" s="110"/>
      <c r="L37" s="153">
        <v>2609</v>
      </c>
      <c r="M37" s="108">
        <v>2610027</v>
      </c>
      <c r="N37" s="108">
        <f t="shared" si="1"/>
        <v>1000</v>
      </c>
    </row>
    <row r="38" spans="1:14">
      <c r="A38" s="286"/>
      <c r="B38" s="282" t="s">
        <v>22</v>
      </c>
      <c r="C38" s="152">
        <v>141</v>
      </c>
      <c r="D38" s="132">
        <v>621771</v>
      </c>
      <c r="E38" s="304">
        <v>4409.7234042553191</v>
      </c>
      <c r="F38" s="110"/>
      <c r="G38" s="110"/>
      <c r="H38" s="153">
        <v>124</v>
      </c>
      <c r="I38" s="108">
        <v>286450</v>
      </c>
      <c r="J38" s="304">
        <v>2310.0806451612902</v>
      </c>
      <c r="K38" s="110"/>
      <c r="L38" s="153">
        <v>146</v>
      </c>
      <c r="M38" s="108">
        <v>419900</v>
      </c>
      <c r="N38" s="108">
        <f t="shared" si="1"/>
        <v>2876</v>
      </c>
    </row>
    <row r="39" spans="1:14">
      <c r="A39" s="286"/>
      <c r="B39" s="282" t="s">
        <v>23</v>
      </c>
      <c r="C39" s="152">
        <v>25680</v>
      </c>
      <c r="D39" s="132">
        <v>136106893</v>
      </c>
      <c r="E39" s="304">
        <v>5300.1126557632397</v>
      </c>
      <c r="F39" s="110"/>
      <c r="G39" s="110"/>
      <c r="H39" s="153">
        <v>28626</v>
      </c>
      <c r="I39" s="108">
        <v>153009124</v>
      </c>
      <c r="J39" s="304">
        <v>5345.1101795570457</v>
      </c>
      <c r="K39" s="110"/>
      <c r="L39" s="153">
        <v>29241</v>
      </c>
      <c r="M39" s="108">
        <v>158460978</v>
      </c>
      <c r="N39" s="108">
        <f t="shared" si="1"/>
        <v>5419</v>
      </c>
    </row>
    <row r="40" spans="1:14">
      <c r="A40" s="286"/>
      <c r="B40" s="282" t="s">
        <v>24</v>
      </c>
      <c r="C40" s="152">
        <v>2662</v>
      </c>
      <c r="D40" s="132">
        <v>21157758</v>
      </c>
      <c r="E40" s="304">
        <v>7948.0683696468823</v>
      </c>
      <c r="F40" s="110"/>
      <c r="G40" s="110"/>
      <c r="H40" s="153">
        <v>1843</v>
      </c>
      <c r="I40" s="108">
        <v>15162994</v>
      </c>
      <c r="J40" s="304">
        <v>8227.3434617471521</v>
      </c>
      <c r="K40" s="110"/>
      <c r="L40" s="153">
        <v>1965</v>
      </c>
      <c r="M40" s="108">
        <v>16060727</v>
      </c>
      <c r="N40" s="108">
        <f t="shared" si="1"/>
        <v>8173</v>
      </c>
    </row>
    <row r="41" spans="1:14">
      <c r="A41" s="280" t="s">
        <v>25</v>
      </c>
      <c r="B41" s="280"/>
      <c r="C41" s="151">
        <v>13897</v>
      </c>
      <c r="D41" s="151">
        <v>59953302</v>
      </c>
      <c r="E41" s="304">
        <v>4314.118298913435</v>
      </c>
      <c r="F41" s="100"/>
      <c r="G41" s="100"/>
      <c r="H41" s="151">
        <v>13873</v>
      </c>
      <c r="I41" s="298">
        <v>61405038</v>
      </c>
      <c r="J41" s="298">
        <v>4426.2263389317377</v>
      </c>
      <c r="K41" s="100"/>
      <c r="L41" s="151">
        <v>15127</v>
      </c>
      <c r="M41" s="298">
        <v>64517535</v>
      </c>
      <c r="N41" s="160">
        <f t="shared" si="1"/>
        <v>4265</v>
      </c>
    </row>
    <row r="42" spans="1:14">
      <c r="A42" s="282"/>
      <c r="B42" s="282" t="s">
        <v>75</v>
      </c>
      <c r="C42" s="153">
        <v>1294</v>
      </c>
      <c r="D42" s="108">
        <v>13681544</v>
      </c>
      <c r="E42" s="304">
        <v>10573.063369397218</v>
      </c>
      <c r="F42" s="102"/>
      <c r="G42" s="102"/>
      <c r="H42" s="153">
        <v>1288</v>
      </c>
      <c r="I42" s="108">
        <v>15033434</v>
      </c>
      <c r="J42" s="304">
        <v>11671.920807453416</v>
      </c>
      <c r="K42" s="102"/>
      <c r="L42" s="153">
        <v>1285</v>
      </c>
      <c r="M42" s="108">
        <v>14287683</v>
      </c>
      <c r="N42" s="108">
        <f t="shared" si="1"/>
        <v>11118</v>
      </c>
    </row>
    <row r="43" spans="1:14">
      <c r="A43" s="282"/>
      <c r="B43" s="282" t="s">
        <v>26</v>
      </c>
      <c r="C43" s="153">
        <v>1706</v>
      </c>
      <c r="D43" s="108">
        <v>2026331</v>
      </c>
      <c r="E43" s="304">
        <v>1187.7672919109027</v>
      </c>
      <c r="F43" s="102"/>
      <c r="G43" s="102"/>
      <c r="H43" s="153">
        <v>1352</v>
      </c>
      <c r="I43" s="108">
        <v>2336783</v>
      </c>
      <c r="J43" s="304">
        <v>1728.3897928994083</v>
      </c>
      <c r="K43" s="102"/>
      <c r="L43" s="153">
        <v>1429</v>
      </c>
      <c r="M43" s="108">
        <v>1581313</v>
      </c>
      <c r="N43" s="108">
        <f t="shared" si="1"/>
        <v>1106</v>
      </c>
    </row>
    <row r="44" spans="1:14">
      <c r="A44" s="282"/>
      <c r="B44" s="282" t="s">
        <v>65</v>
      </c>
      <c r="C44" s="153">
        <v>0</v>
      </c>
      <c r="D44" s="108">
        <v>0</v>
      </c>
      <c r="E44" s="304">
        <v>0</v>
      </c>
      <c r="F44" s="102"/>
      <c r="G44" s="102"/>
      <c r="H44" s="153">
        <v>0</v>
      </c>
      <c r="I44" s="108">
        <v>0</v>
      </c>
      <c r="J44" s="304">
        <v>0</v>
      </c>
      <c r="K44" s="102"/>
      <c r="L44" s="153">
        <v>0</v>
      </c>
      <c r="M44" s="108">
        <v>0</v>
      </c>
      <c r="N44" s="108" t="e">
        <f t="shared" si="1"/>
        <v>#DIV/0!</v>
      </c>
    </row>
    <row r="45" spans="1:14">
      <c r="A45" s="282"/>
      <c r="B45" s="282" t="s">
        <v>76</v>
      </c>
      <c r="C45" s="153">
        <v>2403</v>
      </c>
      <c r="D45" s="108">
        <v>28302572</v>
      </c>
      <c r="E45" s="304">
        <v>11778.015813566375</v>
      </c>
      <c r="F45" s="102"/>
      <c r="G45" s="102"/>
      <c r="H45" s="153">
        <v>2285</v>
      </c>
      <c r="I45" s="108">
        <v>26543652</v>
      </c>
      <c r="J45" s="304">
        <v>11616.477899343545</v>
      </c>
      <c r="K45" s="102"/>
      <c r="L45" s="153">
        <v>2313</v>
      </c>
      <c r="M45" s="108">
        <v>28018383</v>
      </c>
      <c r="N45" s="108">
        <f t="shared" si="1"/>
        <v>12113</v>
      </c>
    </row>
    <row r="46" spans="1:14">
      <c r="A46" s="282"/>
      <c r="B46" s="282" t="s">
        <v>29</v>
      </c>
      <c r="C46" s="153">
        <v>8494</v>
      </c>
      <c r="D46" s="108">
        <v>15942855</v>
      </c>
      <c r="E46" s="304">
        <v>1876.9549093477749</v>
      </c>
      <c r="F46" s="102"/>
      <c r="G46" s="102"/>
      <c r="H46" s="153">
        <v>8948</v>
      </c>
      <c r="I46" s="159">
        <v>17491169</v>
      </c>
      <c r="J46" s="304">
        <v>1954.757375949933</v>
      </c>
      <c r="K46" s="102"/>
      <c r="L46" s="153">
        <v>10100</v>
      </c>
      <c r="M46" s="159">
        <v>20630156</v>
      </c>
      <c r="N46" s="159">
        <f t="shared" si="1"/>
        <v>2042</v>
      </c>
    </row>
    <row r="47" spans="1:14">
      <c r="A47" s="289" t="s">
        <v>41</v>
      </c>
      <c r="B47" s="290"/>
      <c r="C47" s="154">
        <v>85963</v>
      </c>
      <c r="D47" s="154">
        <v>323781173</v>
      </c>
      <c r="E47" s="320">
        <v>3766.5178390702977</v>
      </c>
      <c r="F47" s="150"/>
      <c r="G47" s="150"/>
      <c r="H47" s="154">
        <v>95249</v>
      </c>
      <c r="I47" s="298">
        <v>362496018</v>
      </c>
      <c r="J47" s="320">
        <v>3805.7724280569873</v>
      </c>
      <c r="K47" s="150"/>
      <c r="L47" s="154">
        <v>98897</v>
      </c>
      <c r="M47" s="298">
        <v>382482149</v>
      </c>
      <c r="N47" s="160">
        <f t="shared" si="1"/>
        <v>3867</v>
      </c>
    </row>
    <row r="48" spans="1:14">
      <c r="A48" s="291" t="s">
        <v>30</v>
      </c>
      <c r="B48" s="292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</row>
  </sheetData>
  <mergeCells count="6">
    <mergeCell ref="C3:E3"/>
    <mergeCell ref="H3:J3"/>
    <mergeCell ref="L3:N3"/>
    <mergeCell ref="C32:E32"/>
    <mergeCell ref="H32:J32"/>
    <mergeCell ref="L32:N32"/>
  </mergeCells>
  <pageMargins left="0.2" right="0.2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topLeftCell="A37" zoomScaleNormal="100" workbookViewId="0">
      <selection activeCell="A2" sqref="A2:L46"/>
    </sheetView>
  </sheetViews>
  <sheetFormatPr defaultColWidth="9.28515625" defaultRowHeight="12.75"/>
  <cols>
    <col min="1" max="1" width="7" style="324" customWidth="1"/>
    <col min="2" max="2" width="28.7109375" style="324" customWidth="1"/>
    <col min="3" max="3" width="10.7109375" style="324" bestFit="1" customWidth="1"/>
    <col min="4" max="4" width="12.42578125" style="324" bestFit="1" customWidth="1"/>
    <col min="5" max="5" width="9" style="324" bestFit="1" customWidth="1"/>
    <col min="6" max="6" width="2.28515625" style="324" customWidth="1"/>
    <col min="7" max="7" width="10.7109375" style="324" bestFit="1" customWidth="1"/>
    <col min="8" max="8" width="12.42578125" style="324" bestFit="1" customWidth="1"/>
    <col min="9" max="9" width="9" style="324" bestFit="1" customWidth="1"/>
    <col min="10" max="16384" width="9.28515625" style="324"/>
  </cols>
  <sheetData>
    <row r="1" spans="1:9" ht="18">
      <c r="B1" s="164"/>
    </row>
    <row r="2" spans="1:9" ht="18">
      <c r="A2" s="163" t="s">
        <v>0</v>
      </c>
      <c r="B2" s="167"/>
    </row>
    <row r="3" spans="1:9" ht="13.9" customHeight="1">
      <c r="A3" s="166" t="s">
        <v>1</v>
      </c>
      <c r="B3" s="325"/>
    </row>
    <row r="4" spans="1:9" ht="13.9" customHeight="1">
      <c r="A4" s="326"/>
      <c r="B4" s="327"/>
      <c r="C4" s="372" t="s">
        <v>78</v>
      </c>
      <c r="D4" s="372"/>
      <c r="E4" s="372"/>
      <c r="F4" s="328"/>
      <c r="G4" s="372" t="s">
        <v>79</v>
      </c>
      <c r="H4" s="372"/>
      <c r="I4" s="372"/>
    </row>
    <row r="5" spans="1:9" ht="13.9" customHeight="1">
      <c r="A5" s="326"/>
      <c r="B5" s="327"/>
      <c r="C5" s="329" t="s">
        <v>2</v>
      </c>
      <c r="D5" s="330"/>
      <c r="E5" s="331" t="s">
        <v>33</v>
      </c>
      <c r="F5" s="332"/>
      <c r="G5" s="329" t="s">
        <v>2</v>
      </c>
      <c r="H5" s="330"/>
      <c r="I5" s="331" t="s">
        <v>33</v>
      </c>
    </row>
    <row r="6" spans="1:9" ht="13.9" customHeight="1">
      <c r="A6" s="333" t="s">
        <v>3</v>
      </c>
      <c r="B6" s="334"/>
      <c r="C6" s="335" t="s">
        <v>4</v>
      </c>
      <c r="D6" s="336" t="s">
        <v>5</v>
      </c>
      <c r="E6" s="337" t="s">
        <v>34</v>
      </c>
      <c r="F6" s="338"/>
      <c r="G6" s="335" t="s">
        <v>4</v>
      </c>
      <c r="H6" s="336" t="s">
        <v>5</v>
      </c>
      <c r="I6" s="337" t="s">
        <v>34</v>
      </c>
    </row>
    <row r="7" spans="1:9" ht="13.9" customHeight="1">
      <c r="A7" s="339" t="s">
        <v>6</v>
      </c>
      <c r="B7" s="339"/>
      <c r="C7" s="170">
        <v>39490</v>
      </c>
      <c r="D7" s="340">
        <v>106240142</v>
      </c>
      <c r="E7" s="171">
        <f>QUOTIENT(D7,C7)</f>
        <v>2690</v>
      </c>
      <c r="F7" s="172"/>
      <c r="G7" s="170">
        <v>42585</v>
      </c>
      <c r="H7" s="340">
        <v>114317971</v>
      </c>
      <c r="I7" s="171">
        <f>QUOTIENT(H7,G7)</f>
        <v>2684</v>
      </c>
    </row>
    <row r="8" spans="1:9" ht="13.9" customHeight="1">
      <c r="A8" s="341"/>
      <c r="B8" s="341" t="s">
        <v>7</v>
      </c>
      <c r="C8" s="173">
        <v>18999</v>
      </c>
      <c r="D8" s="174">
        <v>39955602</v>
      </c>
      <c r="E8" s="174">
        <f t="shared" ref="E8:E39" si="0">QUOTIENT(D8,C8)</f>
        <v>2103</v>
      </c>
      <c r="F8" s="175"/>
      <c r="G8" s="173">
        <v>21179</v>
      </c>
      <c r="H8" s="174">
        <v>44112874</v>
      </c>
      <c r="I8" s="174">
        <f t="shared" ref="I8:I39" si="1">QUOTIENT(H8,G8)</f>
        <v>2082</v>
      </c>
    </row>
    <row r="9" spans="1:9" ht="13.9" customHeight="1">
      <c r="A9" s="341"/>
      <c r="B9" s="341" t="s">
        <v>8</v>
      </c>
      <c r="C9" s="176">
        <v>9294</v>
      </c>
      <c r="D9" s="174">
        <v>36339136</v>
      </c>
      <c r="E9" s="174">
        <f t="shared" si="0"/>
        <v>3909</v>
      </c>
      <c r="F9" s="175"/>
      <c r="G9" s="176">
        <v>9792</v>
      </c>
      <c r="H9" s="174">
        <v>38331228</v>
      </c>
      <c r="I9" s="174">
        <f t="shared" si="1"/>
        <v>3914</v>
      </c>
    </row>
    <row r="10" spans="1:9" ht="13.9" customHeight="1">
      <c r="A10" s="341"/>
      <c r="B10" s="341" t="s">
        <v>66</v>
      </c>
      <c r="C10" s="176">
        <v>1093</v>
      </c>
      <c r="D10" s="174">
        <v>4325913</v>
      </c>
      <c r="E10" s="174">
        <f t="shared" si="0"/>
        <v>3957</v>
      </c>
      <c r="F10" s="175"/>
      <c r="G10" s="176">
        <v>1009</v>
      </c>
      <c r="H10" s="174">
        <v>4353859</v>
      </c>
      <c r="I10" s="174">
        <f t="shared" si="1"/>
        <v>4315</v>
      </c>
    </row>
    <row r="11" spans="1:9" ht="13.9" customHeight="1">
      <c r="A11" s="341"/>
      <c r="B11" s="341" t="s">
        <v>9</v>
      </c>
      <c r="C11" s="173">
        <v>10004</v>
      </c>
      <c r="D11" s="174">
        <v>24987443</v>
      </c>
      <c r="E11" s="174">
        <f t="shared" si="0"/>
        <v>2497</v>
      </c>
      <c r="F11" s="175"/>
      <c r="G11" s="173">
        <v>10511</v>
      </c>
      <c r="H11" s="174">
        <v>26892511</v>
      </c>
      <c r="I11" s="174">
        <f t="shared" si="1"/>
        <v>2558</v>
      </c>
    </row>
    <row r="12" spans="1:9" ht="13.9" customHeight="1">
      <c r="A12" s="341"/>
      <c r="B12" s="341" t="s">
        <v>35</v>
      </c>
      <c r="C12" s="173">
        <v>1</v>
      </c>
      <c r="D12" s="174">
        <v>1000</v>
      </c>
      <c r="E12" s="174">
        <f t="shared" si="0"/>
        <v>1000</v>
      </c>
      <c r="F12" s="175"/>
      <c r="G12" s="173">
        <v>1</v>
      </c>
      <c r="H12" s="174">
        <v>1000</v>
      </c>
      <c r="I12" s="174">
        <f t="shared" si="1"/>
        <v>1000</v>
      </c>
    </row>
    <row r="13" spans="1:9" ht="13.9" customHeight="1">
      <c r="A13" s="341"/>
      <c r="B13" s="341" t="s">
        <v>38</v>
      </c>
      <c r="C13" s="173">
        <v>3</v>
      </c>
      <c r="D13" s="174">
        <v>7100</v>
      </c>
      <c r="E13" s="174">
        <f t="shared" si="0"/>
        <v>2366</v>
      </c>
      <c r="F13" s="175"/>
      <c r="G13" s="173">
        <v>3</v>
      </c>
      <c r="H13" s="174">
        <v>10118</v>
      </c>
      <c r="I13" s="174">
        <f t="shared" si="1"/>
        <v>3372</v>
      </c>
    </row>
    <row r="14" spans="1:9" ht="13.9" customHeight="1">
      <c r="A14" s="341"/>
      <c r="B14" s="341" t="s">
        <v>67</v>
      </c>
      <c r="C14" s="173">
        <v>96</v>
      </c>
      <c r="D14" s="174">
        <v>623948</v>
      </c>
      <c r="E14" s="174">
        <f t="shared" si="0"/>
        <v>6499</v>
      </c>
      <c r="F14" s="175"/>
      <c r="G14" s="173">
        <v>90</v>
      </c>
      <c r="H14" s="174">
        <v>616381</v>
      </c>
      <c r="I14" s="174">
        <f t="shared" si="1"/>
        <v>6848</v>
      </c>
    </row>
    <row r="15" spans="1:9" ht="13.9" customHeight="1">
      <c r="A15" s="339" t="s">
        <v>11</v>
      </c>
      <c r="B15" s="339"/>
      <c r="C15" s="177">
        <v>10145</v>
      </c>
      <c r="D15" s="340">
        <v>33728442</v>
      </c>
      <c r="E15" s="171">
        <f t="shared" si="0"/>
        <v>3324</v>
      </c>
      <c r="F15" s="172"/>
      <c r="G15" s="177">
        <v>9840</v>
      </c>
      <c r="H15" s="340">
        <v>34147546</v>
      </c>
      <c r="I15" s="171">
        <f t="shared" si="1"/>
        <v>3470</v>
      </c>
    </row>
    <row r="16" spans="1:9" ht="13.9" customHeight="1">
      <c r="A16" s="341"/>
      <c r="B16" s="341" t="s">
        <v>12</v>
      </c>
      <c r="C16" s="173">
        <v>6234</v>
      </c>
      <c r="D16" s="174">
        <v>22850652</v>
      </c>
      <c r="E16" s="174">
        <f t="shared" si="0"/>
        <v>3665</v>
      </c>
      <c r="F16" s="175"/>
      <c r="G16" s="173">
        <v>6091</v>
      </c>
      <c r="H16" s="174">
        <v>22966818</v>
      </c>
      <c r="I16" s="174">
        <f t="shared" si="1"/>
        <v>3770</v>
      </c>
    </row>
    <row r="17" spans="1:9" ht="13.9" customHeight="1">
      <c r="A17" s="341"/>
      <c r="B17" s="341" t="s">
        <v>37</v>
      </c>
      <c r="C17" s="178">
        <v>785</v>
      </c>
      <c r="D17" s="179">
        <v>3558350</v>
      </c>
      <c r="E17" s="174">
        <f t="shared" si="0"/>
        <v>4532</v>
      </c>
      <c r="F17" s="175"/>
      <c r="G17" s="178">
        <v>749</v>
      </c>
      <c r="H17" s="179">
        <v>3608109</v>
      </c>
      <c r="I17" s="174">
        <f t="shared" si="1"/>
        <v>4817</v>
      </c>
    </row>
    <row r="18" spans="1:9" ht="13.9" customHeight="1">
      <c r="A18" s="341"/>
      <c r="B18" s="341" t="s">
        <v>70</v>
      </c>
      <c r="C18" s="173">
        <v>1717</v>
      </c>
      <c r="D18" s="174">
        <v>667436</v>
      </c>
      <c r="E18" s="174">
        <f t="shared" si="0"/>
        <v>388</v>
      </c>
      <c r="F18" s="175"/>
      <c r="G18" s="173">
        <v>1566</v>
      </c>
      <c r="H18" s="174">
        <v>577104</v>
      </c>
      <c r="I18" s="174">
        <f t="shared" si="1"/>
        <v>368</v>
      </c>
    </row>
    <row r="19" spans="1:9" ht="13.9" customHeight="1">
      <c r="A19" s="341"/>
      <c r="B19" s="341" t="s">
        <v>14</v>
      </c>
      <c r="C19" s="173">
        <v>410</v>
      </c>
      <c r="D19" s="174">
        <v>2299969</v>
      </c>
      <c r="E19" s="174">
        <f t="shared" si="0"/>
        <v>5609</v>
      </c>
      <c r="F19" s="175"/>
      <c r="G19" s="173">
        <v>450</v>
      </c>
      <c r="H19" s="174">
        <v>2554112</v>
      </c>
      <c r="I19" s="174">
        <f t="shared" si="1"/>
        <v>5675</v>
      </c>
    </row>
    <row r="20" spans="1:9" ht="13.9" customHeight="1">
      <c r="A20" s="341"/>
      <c r="B20" s="341" t="s">
        <v>15</v>
      </c>
      <c r="C20" s="173">
        <v>135</v>
      </c>
      <c r="D20" s="174">
        <v>123667</v>
      </c>
      <c r="E20" s="174">
        <f t="shared" si="0"/>
        <v>916</v>
      </c>
      <c r="F20" s="175"/>
      <c r="G20" s="173">
        <v>145</v>
      </c>
      <c r="H20" s="174">
        <v>126633</v>
      </c>
      <c r="I20" s="174">
        <f t="shared" si="1"/>
        <v>873</v>
      </c>
    </row>
    <row r="21" spans="1:9" ht="13.9" customHeight="1">
      <c r="A21" s="341"/>
      <c r="B21" s="341" t="s">
        <v>16</v>
      </c>
      <c r="C21" s="173">
        <v>223</v>
      </c>
      <c r="D21" s="174">
        <v>502253</v>
      </c>
      <c r="E21" s="174">
        <f t="shared" si="0"/>
        <v>2252</v>
      </c>
      <c r="F21" s="175"/>
      <c r="G21" s="173">
        <v>254</v>
      </c>
      <c r="H21" s="174">
        <v>606917</v>
      </c>
      <c r="I21" s="174">
        <f t="shared" si="1"/>
        <v>2389</v>
      </c>
    </row>
    <row r="22" spans="1:9" ht="13.9" customHeight="1">
      <c r="A22" s="341"/>
      <c r="B22" s="341" t="s">
        <v>17</v>
      </c>
      <c r="C22" s="173">
        <v>9</v>
      </c>
      <c r="D22" s="174">
        <v>49343</v>
      </c>
      <c r="E22" s="174">
        <f t="shared" si="0"/>
        <v>5482</v>
      </c>
      <c r="F22" s="175"/>
      <c r="G22" s="173">
        <v>8</v>
      </c>
      <c r="H22" s="174">
        <v>42844</v>
      </c>
      <c r="I22" s="174">
        <f t="shared" si="1"/>
        <v>5355</v>
      </c>
    </row>
    <row r="23" spans="1:9" ht="13.9" customHeight="1">
      <c r="A23" s="341"/>
      <c r="B23" s="341" t="s">
        <v>71</v>
      </c>
      <c r="C23" s="173">
        <v>125</v>
      </c>
      <c r="D23" s="174">
        <v>1760360</v>
      </c>
      <c r="E23" s="174">
        <f t="shared" si="0"/>
        <v>14082</v>
      </c>
      <c r="F23" s="175"/>
      <c r="G23" s="173">
        <v>124</v>
      </c>
      <c r="H23" s="174">
        <v>1691308</v>
      </c>
      <c r="I23" s="174">
        <f t="shared" si="1"/>
        <v>13639</v>
      </c>
    </row>
    <row r="24" spans="1:9" ht="13.9" customHeight="1">
      <c r="A24" s="341"/>
      <c r="B24" s="341" t="s">
        <v>39</v>
      </c>
      <c r="C24" s="173">
        <v>180</v>
      </c>
      <c r="D24" s="174">
        <v>506934</v>
      </c>
      <c r="E24" s="174">
        <f t="shared" si="0"/>
        <v>2816</v>
      </c>
      <c r="F24" s="175"/>
      <c r="G24" s="173">
        <v>135</v>
      </c>
      <c r="H24" s="174">
        <v>425507</v>
      </c>
      <c r="I24" s="174">
        <f t="shared" si="1"/>
        <v>3151</v>
      </c>
    </row>
    <row r="25" spans="1:9" ht="13.9" customHeight="1">
      <c r="A25" s="341"/>
      <c r="B25" s="341" t="s">
        <v>72</v>
      </c>
      <c r="C25" s="173">
        <v>204</v>
      </c>
      <c r="D25" s="174">
        <v>965274</v>
      </c>
      <c r="E25" s="174">
        <f t="shared" si="0"/>
        <v>4731</v>
      </c>
      <c r="F25" s="175"/>
      <c r="G25" s="173">
        <v>193</v>
      </c>
      <c r="H25" s="174">
        <v>1100830</v>
      </c>
      <c r="I25" s="174">
        <f t="shared" si="1"/>
        <v>5703</v>
      </c>
    </row>
    <row r="26" spans="1:9" ht="13.9" customHeight="1">
      <c r="A26" s="341"/>
      <c r="B26" s="341" t="s">
        <v>73</v>
      </c>
      <c r="C26" s="173">
        <v>10</v>
      </c>
      <c r="D26" s="174">
        <v>34440</v>
      </c>
      <c r="E26" s="174">
        <f t="shared" si="0"/>
        <v>3444</v>
      </c>
      <c r="F26" s="175"/>
      <c r="G26" s="173">
        <v>8</v>
      </c>
      <c r="H26" s="174">
        <v>21054</v>
      </c>
      <c r="I26" s="174">
        <f t="shared" si="1"/>
        <v>2631</v>
      </c>
    </row>
    <row r="27" spans="1:9" ht="13.9" customHeight="1">
      <c r="A27" s="341"/>
      <c r="B27" s="341" t="s">
        <v>74</v>
      </c>
      <c r="C27" s="173">
        <v>113</v>
      </c>
      <c r="D27" s="174">
        <v>409764</v>
      </c>
      <c r="E27" s="174">
        <f t="shared" si="0"/>
        <v>3626</v>
      </c>
      <c r="F27" s="175"/>
      <c r="G27" s="173">
        <v>117</v>
      </c>
      <c r="H27" s="174">
        <v>426310</v>
      </c>
      <c r="I27" s="174">
        <f t="shared" si="1"/>
        <v>3643</v>
      </c>
    </row>
    <row r="28" spans="1:9" ht="13.9" customHeight="1">
      <c r="A28" s="339" t="s">
        <v>19</v>
      </c>
      <c r="B28" s="342"/>
      <c r="C28" s="177">
        <v>34135</v>
      </c>
      <c r="D28" s="340">
        <v>177996030</v>
      </c>
      <c r="E28" s="171">
        <f t="shared" si="0"/>
        <v>5214</v>
      </c>
      <c r="F28" s="172"/>
      <c r="G28" s="177">
        <v>33037</v>
      </c>
      <c r="H28" s="340">
        <v>180137381</v>
      </c>
      <c r="I28" s="171">
        <f t="shared" si="1"/>
        <v>5452</v>
      </c>
    </row>
    <row r="29" spans="1:9" ht="13.9" customHeight="1">
      <c r="A29" s="341"/>
      <c r="B29" s="341" t="s">
        <v>20</v>
      </c>
      <c r="C29" s="180">
        <v>174</v>
      </c>
      <c r="D29" s="174">
        <v>444398</v>
      </c>
      <c r="E29" s="174">
        <f t="shared" si="0"/>
        <v>2554</v>
      </c>
      <c r="F29" s="175"/>
      <c r="G29" s="180">
        <v>93</v>
      </c>
      <c r="H29" s="174">
        <v>210289</v>
      </c>
      <c r="I29" s="174">
        <f t="shared" si="1"/>
        <v>2261</v>
      </c>
    </row>
    <row r="30" spans="1:9" ht="13.9" customHeight="1">
      <c r="A30" s="341"/>
      <c r="B30" s="341" t="s">
        <v>21</v>
      </c>
      <c r="C30" s="180">
        <v>2609</v>
      </c>
      <c r="D30" s="174">
        <v>2610027</v>
      </c>
      <c r="E30" s="174">
        <f t="shared" si="0"/>
        <v>1000</v>
      </c>
      <c r="F30" s="175"/>
      <c r="G30" s="180">
        <v>2792</v>
      </c>
      <c r="H30" s="174">
        <v>3006225</v>
      </c>
      <c r="I30" s="174">
        <f t="shared" si="1"/>
        <v>1076</v>
      </c>
    </row>
    <row r="31" spans="1:9" ht="13.9" customHeight="1">
      <c r="A31" s="341"/>
      <c r="B31" s="341" t="s">
        <v>22</v>
      </c>
      <c r="C31" s="180">
        <v>146</v>
      </c>
      <c r="D31" s="174">
        <v>419900</v>
      </c>
      <c r="E31" s="174">
        <f t="shared" si="0"/>
        <v>2876</v>
      </c>
      <c r="F31" s="175"/>
      <c r="G31" s="180">
        <v>175</v>
      </c>
      <c r="H31" s="174">
        <v>484400</v>
      </c>
      <c r="I31" s="174">
        <f t="shared" si="1"/>
        <v>2768</v>
      </c>
    </row>
    <row r="32" spans="1:9" ht="13.9" customHeight="1">
      <c r="A32" s="341"/>
      <c r="B32" s="341" t="s">
        <v>23</v>
      </c>
      <c r="C32" s="180">
        <v>29241</v>
      </c>
      <c r="D32" s="174">
        <v>158460978</v>
      </c>
      <c r="E32" s="174">
        <f t="shared" si="0"/>
        <v>5419</v>
      </c>
      <c r="F32" s="175"/>
      <c r="G32" s="180">
        <v>27991</v>
      </c>
      <c r="H32" s="174">
        <v>159198736</v>
      </c>
      <c r="I32" s="174">
        <f t="shared" si="1"/>
        <v>5687</v>
      </c>
    </row>
    <row r="33" spans="1:9" ht="13.9" customHeight="1">
      <c r="A33" s="341"/>
      <c r="B33" s="341" t="s">
        <v>24</v>
      </c>
      <c r="C33" s="180">
        <v>1965</v>
      </c>
      <c r="D33" s="174">
        <v>16060727</v>
      </c>
      <c r="E33" s="174">
        <f t="shared" si="0"/>
        <v>8173</v>
      </c>
      <c r="F33" s="175"/>
      <c r="G33" s="180">
        <v>1986</v>
      </c>
      <c r="H33" s="174">
        <v>17237731</v>
      </c>
      <c r="I33" s="174">
        <f t="shared" si="1"/>
        <v>8679</v>
      </c>
    </row>
    <row r="34" spans="1:9" ht="13.9" customHeight="1">
      <c r="A34" s="339" t="s">
        <v>25</v>
      </c>
      <c r="B34" s="339"/>
      <c r="C34" s="177">
        <v>15127</v>
      </c>
      <c r="D34" s="340">
        <v>64517535</v>
      </c>
      <c r="E34" s="171">
        <f t="shared" si="0"/>
        <v>4265</v>
      </c>
      <c r="F34" s="172"/>
      <c r="G34" s="177">
        <v>15016</v>
      </c>
      <c r="H34" s="340">
        <v>67489655</v>
      </c>
      <c r="I34" s="171">
        <f t="shared" si="1"/>
        <v>4494</v>
      </c>
    </row>
    <row r="35" spans="1:9" ht="13.9" customHeight="1">
      <c r="A35" s="341"/>
      <c r="B35" s="341" t="s">
        <v>75</v>
      </c>
      <c r="C35" s="180">
        <v>1285</v>
      </c>
      <c r="D35" s="174">
        <v>14287683</v>
      </c>
      <c r="E35" s="174">
        <f t="shared" si="0"/>
        <v>11118</v>
      </c>
      <c r="F35" s="181"/>
      <c r="G35" s="180">
        <v>1261</v>
      </c>
      <c r="H35" s="174">
        <v>14144497</v>
      </c>
      <c r="I35" s="174">
        <f t="shared" si="1"/>
        <v>11216</v>
      </c>
    </row>
    <row r="36" spans="1:9" ht="13.9" customHeight="1">
      <c r="A36" s="341"/>
      <c r="B36" s="341" t="s">
        <v>26</v>
      </c>
      <c r="C36" s="180">
        <v>1429</v>
      </c>
      <c r="D36" s="174">
        <v>1581313</v>
      </c>
      <c r="E36" s="174">
        <f t="shared" si="0"/>
        <v>1106</v>
      </c>
      <c r="F36" s="181"/>
      <c r="G36" s="180">
        <v>1083</v>
      </c>
      <c r="H36" s="174">
        <v>1036753</v>
      </c>
      <c r="I36" s="174">
        <f t="shared" si="1"/>
        <v>957</v>
      </c>
    </row>
    <row r="37" spans="1:9" ht="13.9" customHeight="1">
      <c r="A37" s="341"/>
      <c r="B37" s="341" t="s">
        <v>76</v>
      </c>
      <c r="C37" s="180">
        <v>2313</v>
      </c>
      <c r="D37" s="174">
        <v>28018383</v>
      </c>
      <c r="E37" s="174">
        <f t="shared" si="0"/>
        <v>12113</v>
      </c>
      <c r="F37" s="181"/>
      <c r="G37" s="180">
        <v>2367</v>
      </c>
      <c r="H37" s="174">
        <v>30793122</v>
      </c>
      <c r="I37" s="174">
        <f t="shared" si="1"/>
        <v>13009</v>
      </c>
    </row>
    <row r="38" spans="1:9" ht="13.9" customHeight="1">
      <c r="A38" s="341"/>
      <c r="B38" s="341" t="s">
        <v>29</v>
      </c>
      <c r="C38" s="180">
        <v>10100</v>
      </c>
      <c r="D38" s="182">
        <v>20630156</v>
      </c>
      <c r="E38" s="182">
        <f t="shared" si="0"/>
        <v>2042</v>
      </c>
      <c r="F38" s="181"/>
      <c r="G38" s="180">
        <v>10305</v>
      </c>
      <c r="H38" s="182">
        <v>21515283</v>
      </c>
      <c r="I38" s="182">
        <f t="shared" si="1"/>
        <v>2087</v>
      </c>
    </row>
    <row r="39" spans="1:9">
      <c r="A39" s="343" t="s">
        <v>41</v>
      </c>
      <c r="B39" s="344"/>
      <c r="C39" s="183">
        <v>98897</v>
      </c>
      <c r="D39" s="340">
        <v>382482149</v>
      </c>
      <c r="E39" s="171">
        <f t="shared" si="0"/>
        <v>3867</v>
      </c>
      <c r="F39" s="184"/>
      <c r="G39" s="183">
        <v>100478</v>
      </c>
      <c r="H39" s="340">
        <v>396092553</v>
      </c>
      <c r="I39" s="171">
        <f t="shared" si="1"/>
        <v>3942</v>
      </c>
    </row>
    <row r="40" spans="1:9">
      <c r="A40" s="345" t="s">
        <v>30</v>
      </c>
      <c r="B40" s="346"/>
      <c r="C40" s="347"/>
      <c r="D40" s="347"/>
      <c r="E40" s="347"/>
      <c r="F40" s="347"/>
      <c r="G40" s="347"/>
      <c r="H40" s="347"/>
      <c r="I40" s="347"/>
    </row>
    <row r="41" spans="1:9">
      <c r="A41" s="345" t="s">
        <v>81</v>
      </c>
    </row>
  </sheetData>
  <mergeCells count="2">
    <mergeCell ref="C4:E4"/>
    <mergeCell ref="G4:I4"/>
  </mergeCells>
  <pageMargins left="0.5" right="0.5" top="0.5" bottom="0.5" header="0.3" footer="0.3"/>
  <pageSetup scale="90" orientation="portrait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58"/>
  <sheetViews>
    <sheetView showGridLines="0" tabSelected="1" view="pageBreakPreview" zoomScaleNormal="120" zoomScaleSheetLayoutView="100" workbookViewId="0">
      <selection activeCell="A59" sqref="A59"/>
    </sheetView>
  </sheetViews>
  <sheetFormatPr defaultColWidth="9.28515625" defaultRowHeight="12.75"/>
  <cols>
    <col min="1" max="1" width="2" style="165" customWidth="1"/>
    <col min="2" max="2" width="42.7109375" style="165" customWidth="1"/>
    <col min="3" max="3" width="10.7109375" style="165" hidden="1" customWidth="1"/>
    <col min="4" max="4" width="12.42578125" style="165" hidden="1" customWidth="1"/>
    <col min="5" max="5" width="9" style="165" hidden="1" customWidth="1"/>
    <col min="6" max="6" width="10.7109375" style="165" hidden="1" customWidth="1"/>
    <col min="7" max="7" width="12.42578125" style="165" hidden="1" customWidth="1"/>
    <col min="8" max="8" width="9" style="165" hidden="1" customWidth="1"/>
    <col min="9" max="9" width="10.7109375" style="165" hidden="1" customWidth="1"/>
    <col min="10" max="10" width="11.7109375" style="165" hidden="1" customWidth="1"/>
    <col min="11" max="11" width="9.28515625" style="165" hidden="1" customWidth="1"/>
    <col min="12" max="12" width="10.7109375" style="165" hidden="1" customWidth="1"/>
    <col min="13" max="13" width="14.28515625" style="165" hidden="1" customWidth="1"/>
    <col min="14" max="14" width="10" style="165" hidden="1" customWidth="1"/>
    <col min="15" max="15" width="0.7109375" style="165" hidden="1" customWidth="1"/>
    <col min="16" max="16" width="10.7109375" style="165" hidden="1" customWidth="1"/>
    <col min="17" max="17" width="14.28515625" style="165" hidden="1" customWidth="1"/>
    <col min="18" max="18" width="10" style="165" hidden="1" customWidth="1"/>
    <col min="19" max="19" width="2.7109375" style="165" hidden="1" customWidth="1"/>
    <col min="20" max="20" width="10.7109375" style="165" hidden="1" customWidth="1"/>
    <col min="21" max="21" width="14.28515625" style="165" hidden="1" customWidth="1"/>
    <col min="22" max="22" width="10" style="165" hidden="1" customWidth="1"/>
    <col min="23" max="23" width="2.7109375" style="165" hidden="1" customWidth="1"/>
    <col min="24" max="24" width="10.7109375" style="165" hidden="1" customWidth="1"/>
    <col min="25" max="25" width="14.28515625" style="165" hidden="1" customWidth="1"/>
    <col min="26" max="26" width="10" style="165" hidden="1" customWidth="1"/>
    <col min="27" max="27" width="2.7109375" style="165" hidden="1" customWidth="1"/>
    <col min="28" max="28" width="10.7109375" style="165" hidden="1" customWidth="1"/>
    <col min="29" max="29" width="14.28515625" style="165" hidden="1" customWidth="1"/>
    <col min="30" max="30" width="10" style="165" hidden="1" customWidth="1"/>
    <col min="31" max="31" width="2.7109375" style="165" hidden="1" customWidth="1"/>
    <col min="32" max="32" width="10.7109375" style="165" hidden="1" customWidth="1"/>
    <col min="33" max="33" width="14.28515625" style="165" hidden="1" customWidth="1"/>
    <col min="34" max="34" width="10" style="165" hidden="1" customWidth="1"/>
    <col min="35" max="35" width="2.7109375" style="165" hidden="1" customWidth="1"/>
    <col min="36" max="36" width="10.7109375" style="165" customWidth="1"/>
    <col min="37" max="37" width="14.28515625" style="165" customWidth="1"/>
    <col min="38" max="38" width="10" style="165" customWidth="1"/>
    <col min="39" max="39" width="2.7109375" style="165" customWidth="1"/>
    <col min="40" max="40" width="10.7109375" style="165" customWidth="1"/>
    <col min="41" max="41" width="14.28515625" style="165" customWidth="1"/>
    <col min="42" max="42" width="10" style="165" customWidth="1"/>
    <col min="43" max="16384" width="9.28515625" style="165"/>
  </cols>
  <sheetData>
    <row r="1" spans="1:42" ht="15" customHeight="1">
      <c r="B1" s="164"/>
    </row>
    <row r="2" spans="1:42" ht="24" customHeight="1">
      <c r="A2" s="163" t="s">
        <v>0</v>
      </c>
      <c r="B2" s="167"/>
    </row>
    <row r="3" spans="1:42" s="191" customFormat="1" ht="15" customHeight="1">
      <c r="A3" s="189" t="s">
        <v>1</v>
      </c>
      <c r="B3" s="190"/>
    </row>
    <row r="4" spans="1:42" s="230" customFormat="1" ht="17.25" customHeight="1">
      <c r="A4" s="205"/>
      <c r="B4" s="206"/>
      <c r="C4" s="364" t="s">
        <v>79</v>
      </c>
      <c r="D4" s="364"/>
      <c r="E4" s="364"/>
      <c r="F4" s="364" t="s">
        <v>82</v>
      </c>
      <c r="G4" s="364"/>
      <c r="H4" s="364"/>
      <c r="I4" s="364" t="s">
        <v>85</v>
      </c>
      <c r="J4" s="364"/>
      <c r="K4" s="364"/>
      <c r="L4" s="364" t="s">
        <v>86</v>
      </c>
      <c r="M4" s="364"/>
      <c r="N4" s="364"/>
      <c r="O4" s="237"/>
      <c r="P4" s="364" t="s">
        <v>90</v>
      </c>
      <c r="Q4" s="364"/>
      <c r="R4" s="364"/>
      <c r="S4" s="237"/>
      <c r="T4" s="364" t="s">
        <v>91</v>
      </c>
      <c r="U4" s="364"/>
      <c r="V4" s="364"/>
      <c r="W4" s="237"/>
      <c r="X4" s="364" t="s">
        <v>92</v>
      </c>
      <c r="Y4" s="364"/>
      <c r="Z4" s="364"/>
      <c r="AA4" s="237"/>
      <c r="AB4" s="364" t="s">
        <v>93</v>
      </c>
      <c r="AC4" s="364"/>
      <c r="AD4" s="364"/>
      <c r="AE4" s="237"/>
      <c r="AF4" s="364" t="s">
        <v>94</v>
      </c>
      <c r="AG4" s="364"/>
      <c r="AH4" s="364"/>
      <c r="AI4" s="237"/>
      <c r="AJ4" s="364" t="s">
        <v>95</v>
      </c>
      <c r="AK4" s="364"/>
      <c r="AL4" s="364"/>
      <c r="AM4" s="237"/>
      <c r="AN4" s="364" t="s">
        <v>96</v>
      </c>
      <c r="AO4" s="364"/>
      <c r="AP4" s="364"/>
    </row>
    <row r="5" spans="1:42" s="194" customFormat="1" ht="10.15" customHeight="1">
      <c r="A5" s="192"/>
      <c r="B5" s="193"/>
      <c r="C5" s="195" t="s">
        <v>2</v>
      </c>
      <c r="D5" s="196"/>
      <c r="E5" s="197" t="s">
        <v>33</v>
      </c>
      <c r="F5" s="195" t="s">
        <v>2</v>
      </c>
      <c r="G5" s="196"/>
      <c r="H5" s="197" t="s">
        <v>33</v>
      </c>
      <c r="I5" s="195" t="s">
        <v>2</v>
      </c>
      <c r="J5" s="196"/>
      <c r="K5" s="197" t="s">
        <v>33</v>
      </c>
      <c r="L5" s="195" t="s">
        <v>2</v>
      </c>
      <c r="M5" s="196"/>
      <c r="N5" s="197" t="s">
        <v>33</v>
      </c>
      <c r="O5" s="198"/>
      <c r="P5" s="195" t="s">
        <v>2</v>
      </c>
      <c r="Q5" s="196"/>
      <c r="R5" s="197" t="s">
        <v>33</v>
      </c>
      <c r="S5" s="198"/>
      <c r="T5" s="195" t="s">
        <v>2</v>
      </c>
      <c r="U5" s="196"/>
      <c r="V5" s="197" t="s">
        <v>33</v>
      </c>
      <c r="W5" s="198"/>
      <c r="X5" s="195" t="s">
        <v>2</v>
      </c>
      <c r="Y5" s="196"/>
      <c r="Z5" s="197" t="s">
        <v>33</v>
      </c>
      <c r="AA5" s="198"/>
      <c r="AB5" s="195" t="s">
        <v>2</v>
      </c>
      <c r="AC5" s="196"/>
      <c r="AD5" s="197" t="s">
        <v>33</v>
      </c>
      <c r="AE5" s="198"/>
      <c r="AF5" s="195" t="s">
        <v>2</v>
      </c>
      <c r="AG5" s="196"/>
      <c r="AH5" s="197" t="s">
        <v>33</v>
      </c>
      <c r="AI5" s="198"/>
      <c r="AJ5" s="195" t="s">
        <v>2</v>
      </c>
      <c r="AK5" s="196"/>
      <c r="AL5" s="197" t="s">
        <v>33</v>
      </c>
      <c r="AM5" s="198"/>
      <c r="AN5" s="195" t="s">
        <v>2</v>
      </c>
      <c r="AO5" s="196"/>
      <c r="AP5" s="197" t="s">
        <v>33</v>
      </c>
    </row>
    <row r="6" spans="1:42" s="194" customFormat="1" ht="12.75" customHeight="1">
      <c r="A6" s="199" t="s">
        <v>3</v>
      </c>
      <c r="B6" s="200"/>
      <c r="C6" s="201" t="s">
        <v>4</v>
      </c>
      <c r="D6" s="202" t="s">
        <v>5</v>
      </c>
      <c r="E6" s="203" t="s">
        <v>34</v>
      </c>
      <c r="F6" s="201" t="s">
        <v>4</v>
      </c>
      <c r="G6" s="202" t="s">
        <v>5</v>
      </c>
      <c r="H6" s="203" t="s">
        <v>34</v>
      </c>
      <c r="I6" s="201" t="s">
        <v>4</v>
      </c>
      <c r="J6" s="202" t="s">
        <v>5</v>
      </c>
      <c r="K6" s="203" t="s">
        <v>34</v>
      </c>
      <c r="L6" s="201" t="s">
        <v>4</v>
      </c>
      <c r="M6" s="212" t="s">
        <v>89</v>
      </c>
      <c r="N6" s="203" t="s">
        <v>34</v>
      </c>
      <c r="O6" s="204"/>
      <c r="P6" s="201" t="s">
        <v>4</v>
      </c>
      <c r="Q6" s="212" t="s">
        <v>89</v>
      </c>
      <c r="R6" s="203" t="s">
        <v>34</v>
      </c>
      <c r="S6" s="204"/>
      <c r="T6" s="201" t="s">
        <v>4</v>
      </c>
      <c r="U6" s="212" t="s">
        <v>89</v>
      </c>
      <c r="V6" s="203" t="s">
        <v>34</v>
      </c>
      <c r="W6" s="204"/>
      <c r="X6" s="201" t="s">
        <v>4</v>
      </c>
      <c r="Y6" s="212" t="s">
        <v>89</v>
      </c>
      <c r="Z6" s="203" t="s">
        <v>34</v>
      </c>
      <c r="AA6" s="204"/>
      <c r="AB6" s="201" t="s">
        <v>4</v>
      </c>
      <c r="AC6" s="212" t="s">
        <v>89</v>
      </c>
      <c r="AD6" s="203" t="s">
        <v>34</v>
      </c>
      <c r="AE6" s="204"/>
      <c r="AF6" s="201" t="s">
        <v>4</v>
      </c>
      <c r="AG6" s="212" t="s">
        <v>89</v>
      </c>
      <c r="AH6" s="203" t="s">
        <v>34</v>
      </c>
      <c r="AI6" s="204"/>
      <c r="AJ6" s="201" t="s">
        <v>4</v>
      </c>
      <c r="AK6" s="212" t="s">
        <v>89</v>
      </c>
      <c r="AL6" s="203" t="s">
        <v>34</v>
      </c>
      <c r="AM6" s="204"/>
      <c r="AN6" s="201" t="s">
        <v>4</v>
      </c>
      <c r="AO6" s="212" t="s">
        <v>89</v>
      </c>
      <c r="AP6" s="203" t="s">
        <v>34</v>
      </c>
    </row>
    <row r="7" spans="1:42" s="230" customFormat="1" ht="17.25" customHeight="1">
      <c r="A7" s="224" t="s">
        <v>6</v>
      </c>
      <c r="B7" s="224"/>
      <c r="C7" s="225">
        <v>42585</v>
      </c>
      <c r="D7" s="226">
        <v>114317971</v>
      </c>
      <c r="E7" s="227">
        <f>QUOTIENT(D7,C7)</f>
        <v>2684</v>
      </c>
      <c r="F7" s="225">
        <f>SUM(F8:F14)</f>
        <v>49710</v>
      </c>
      <c r="G7" s="228">
        <f>SUM(G8:G14)</f>
        <v>126004932</v>
      </c>
      <c r="H7" s="227">
        <f>QUOTIENT(G7,F7)</f>
        <v>2534</v>
      </c>
      <c r="I7" s="225">
        <f>SUM(I8:I14)</f>
        <v>52437</v>
      </c>
      <c r="J7" s="228">
        <f>SUM(J8:J14)</f>
        <v>143528352</v>
      </c>
      <c r="K7" s="227">
        <f>QUOTIENT(J7,I7)</f>
        <v>2737</v>
      </c>
      <c r="L7" s="225">
        <f>SUM(L8:L14)</f>
        <v>57052</v>
      </c>
      <c r="M7" s="228">
        <f>SUM(M8:M14)</f>
        <v>165667827</v>
      </c>
      <c r="N7" s="227">
        <f>QUOTIENT(M7,L7)</f>
        <v>2903</v>
      </c>
      <c r="O7" s="229"/>
      <c r="P7" s="225">
        <f>SUM(P8:P14)</f>
        <v>57747</v>
      </c>
      <c r="Q7" s="228">
        <f>SUM(Q8:Q14)</f>
        <v>174897445</v>
      </c>
      <c r="R7" s="227">
        <f>QUOTIENT(Q7,P7)</f>
        <v>3028</v>
      </c>
      <c r="S7" s="229"/>
      <c r="T7" s="225">
        <f>SUM(T8:T14)</f>
        <v>55491</v>
      </c>
      <c r="U7" s="228">
        <f>SUM(U8:U14)</f>
        <v>174977975</v>
      </c>
      <c r="V7" s="227">
        <f>QUOTIENT(U7,T7)</f>
        <v>3153</v>
      </c>
      <c r="W7" s="229"/>
      <c r="X7" s="225">
        <f>SUM(X8:X14)</f>
        <v>49170</v>
      </c>
      <c r="Y7" s="228">
        <f>SUM(Y8:Y14)</f>
        <v>172719563</v>
      </c>
      <c r="Z7" s="227">
        <f>QUOTIENT(Y7,X7)</f>
        <v>3512</v>
      </c>
      <c r="AA7" s="229"/>
      <c r="AB7" s="348">
        <f>SUM(AB8:AB14)</f>
        <v>48544</v>
      </c>
      <c r="AC7" s="349">
        <f>SUM(AC8:AC14)</f>
        <v>180932937</v>
      </c>
      <c r="AD7" s="350">
        <f>QUOTIENT(AC7,AB7)</f>
        <v>3727</v>
      </c>
      <c r="AE7" s="229"/>
      <c r="AF7" s="348">
        <f>SUM(AF8:AF14)</f>
        <v>49245</v>
      </c>
      <c r="AG7" s="349">
        <f>SUM(AG8:AG14)</f>
        <v>193109324</v>
      </c>
      <c r="AH7" s="350">
        <f>QUOTIENT(AG7,AF7)</f>
        <v>3921</v>
      </c>
      <c r="AI7" s="229"/>
      <c r="AJ7" s="348">
        <f>SUM(AJ8:AJ14)</f>
        <v>53859</v>
      </c>
      <c r="AK7" s="349">
        <f>SUM(AK8:AK14)</f>
        <v>204629803</v>
      </c>
      <c r="AL7" s="350">
        <f>QUOTIENT(AK7,AJ7)</f>
        <v>3799</v>
      </c>
      <c r="AM7" s="229"/>
      <c r="AN7" s="348">
        <f>SUM(AN8:AN14)</f>
        <v>54051</v>
      </c>
      <c r="AO7" s="349">
        <f>SUM(AO8:AO14)</f>
        <v>219349993</v>
      </c>
      <c r="AP7" s="350">
        <f>QUOTIENT(AO7,AN7)</f>
        <v>4058</v>
      </c>
    </row>
    <row r="8" spans="1:42" s="185" customFormat="1" ht="13.9" customHeight="1">
      <c r="A8" s="213"/>
      <c r="B8" s="213" t="s">
        <v>7</v>
      </c>
      <c r="C8" s="214">
        <v>21179</v>
      </c>
      <c r="D8" s="215">
        <v>44112874</v>
      </c>
      <c r="E8" s="215">
        <f t="shared" ref="E8:E37" si="0">QUOTIENT(D8,C8)</f>
        <v>2082</v>
      </c>
      <c r="F8" s="214">
        <v>22074</v>
      </c>
      <c r="G8" s="215">
        <v>48139590</v>
      </c>
      <c r="H8" s="215">
        <f t="shared" ref="H8:H11" si="1">QUOTIENT(G8,F8)</f>
        <v>2180</v>
      </c>
      <c r="I8" s="214">
        <v>22962</v>
      </c>
      <c r="J8" s="215">
        <v>53021032</v>
      </c>
      <c r="K8" s="215">
        <f>QUOTIENT(J8,I8)</f>
        <v>2309</v>
      </c>
      <c r="L8" s="214">
        <v>25748</v>
      </c>
      <c r="M8" s="215">
        <v>65819774</v>
      </c>
      <c r="N8" s="215">
        <f>QUOTIENT(M8,L8)</f>
        <v>2556</v>
      </c>
      <c r="O8" s="216"/>
      <c r="P8" s="214">
        <v>25166</v>
      </c>
      <c r="Q8" s="215">
        <v>69009108</v>
      </c>
      <c r="R8" s="215">
        <f>QUOTIENT(Q8,P8)</f>
        <v>2742</v>
      </c>
      <c r="S8" s="216"/>
      <c r="T8" s="214">
        <v>23111</v>
      </c>
      <c r="U8" s="215">
        <v>65057392</v>
      </c>
      <c r="V8" s="215">
        <f>QUOTIENT(U8,T8)</f>
        <v>2814</v>
      </c>
      <c r="W8" s="216"/>
      <c r="X8" s="214">
        <v>17370</v>
      </c>
      <c r="Y8" s="215">
        <v>60782250</v>
      </c>
      <c r="Z8" s="215">
        <f>Y8/X8</f>
        <v>3499.2659758203799</v>
      </c>
      <c r="AA8" s="216"/>
      <c r="AB8" s="351">
        <v>16578</v>
      </c>
      <c r="AC8" s="352">
        <v>62442512</v>
      </c>
      <c r="AD8" s="352">
        <f>QUOTIENT(AC8,AB8)</f>
        <v>3766</v>
      </c>
      <c r="AE8" s="216"/>
      <c r="AF8" s="351">
        <v>15743</v>
      </c>
      <c r="AG8" s="352">
        <v>64675591</v>
      </c>
      <c r="AH8" s="352">
        <f>QUOTIENT(AG8,AF8)</f>
        <v>4108</v>
      </c>
      <c r="AI8" s="216"/>
      <c r="AJ8" s="351">
        <v>15349</v>
      </c>
      <c r="AK8" s="352">
        <v>65656239</v>
      </c>
      <c r="AL8" s="352">
        <f>QUOTIENT(AK8,AJ8)</f>
        <v>4277</v>
      </c>
      <c r="AM8" s="216"/>
      <c r="AN8" s="351">
        <v>14840</v>
      </c>
      <c r="AO8" s="352">
        <v>65411615</v>
      </c>
      <c r="AP8" s="352">
        <f>QUOTIENT(AO8,AN8)</f>
        <v>4407</v>
      </c>
    </row>
    <row r="9" spans="1:42" s="185" customFormat="1" ht="13.9" customHeight="1">
      <c r="A9" s="213"/>
      <c r="B9" s="213" t="s">
        <v>8</v>
      </c>
      <c r="C9" s="217">
        <v>9792</v>
      </c>
      <c r="D9" s="215">
        <v>38331228</v>
      </c>
      <c r="E9" s="215">
        <f t="shared" si="0"/>
        <v>3914</v>
      </c>
      <c r="F9" s="217">
        <v>10660</v>
      </c>
      <c r="G9" s="215">
        <v>43145132</v>
      </c>
      <c r="H9" s="215">
        <f t="shared" si="1"/>
        <v>4047</v>
      </c>
      <c r="I9" s="217">
        <v>12349</v>
      </c>
      <c r="J9" s="215">
        <v>51561354</v>
      </c>
      <c r="K9" s="215">
        <f>QUOTIENT(J9,I9)</f>
        <v>4175</v>
      </c>
      <c r="L9" s="217">
        <v>13642</v>
      </c>
      <c r="M9" s="215">
        <v>58372355</v>
      </c>
      <c r="N9" s="215">
        <f>QUOTIENT(M9,L9)</f>
        <v>4278</v>
      </c>
      <c r="O9" s="216"/>
      <c r="P9" s="217">
        <v>14322</v>
      </c>
      <c r="Q9" s="215">
        <v>62095142</v>
      </c>
      <c r="R9" s="215">
        <f>QUOTIENT(Q9,P9)</f>
        <v>4335</v>
      </c>
      <c r="S9" s="216"/>
      <c r="T9" s="217">
        <v>13772</v>
      </c>
      <c r="U9" s="215">
        <v>63772632</v>
      </c>
      <c r="V9" s="215">
        <f>QUOTIENT(U9,T9)</f>
        <v>4630</v>
      </c>
      <c r="W9" s="216"/>
      <c r="X9" s="217">
        <v>14187</v>
      </c>
      <c r="Y9" s="215">
        <v>64892501</v>
      </c>
      <c r="Z9" s="215">
        <f>Y9/X9</f>
        <v>4574.0819764573198</v>
      </c>
      <c r="AA9" s="216"/>
      <c r="AB9" s="353">
        <v>13742</v>
      </c>
      <c r="AC9" s="352">
        <v>69651364</v>
      </c>
      <c r="AD9" s="352">
        <f>QUOTIENT(AC9,AB9)</f>
        <v>5068</v>
      </c>
      <c r="AE9" s="216"/>
      <c r="AF9" s="353">
        <v>13666</v>
      </c>
      <c r="AG9" s="352">
        <v>74847568</v>
      </c>
      <c r="AH9" s="352">
        <f>QUOTIENT(AG9,AF9)</f>
        <v>5476</v>
      </c>
      <c r="AI9" s="216"/>
      <c r="AJ9" s="353">
        <v>16289</v>
      </c>
      <c r="AK9" s="352">
        <v>79627891</v>
      </c>
      <c r="AL9" s="352">
        <f>QUOTIENT(AK9,AJ9)</f>
        <v>4888</v>
      </c>
      <c r="AM9" s="216"/>
      <c r="AN9" s="353">
        <v>17892</v>
      </c>
      <c r="AO9" s="352">
        <v>88459148</v>
      </c>
      <c r="AP9" s="352">
        <f>QUOTIENT(AO9,AN9)</f>
        <v>4944</v>
      </c>
    </row>
    <row r="10" spans="1:42" s="185" customFormat="1" ht="13.9" customHeight="1">
      <c r="A10" s="213"/>
      <c r="B10" s="213" t="s">
        <v>66</v>
      </c>
      <c r="C10" s="217">
        <v>1009</v>
      </c>
      <c r="D10" s="215">
        <v>4353859</v>
      </c>
      <c r="E10" s="215">
        <f t="shared" si="0"/>
        <v>4315</v>
      </c>
      <c r="F10" s="217">
        <v>975</v>
      </c>
      <c r="G10" s="215">
        <v>4365407</v>
      </c>
      <c r="H10" s="215">
        <f t="shared" si="1"/>
        <v>4477</v>
      </c>
      <c r="I10" s="217">
        <v>1079</v>
      </c>
      <c r="J10" s="215">
        <v>4543081</v>
      </c>
      <c r="K10" s="215">
        <f>QUOTIENT(J10,I10)</f>
        <v>4210</v>
      </c>
      <c r="L10" s="217">
        <v>1095</v>
      </c>
      <c r="M10" s="215">
        <v>5160076</v>
      </c>
      <c r="N10" s="215">
        <f>QUOTIENT(M10,L10)</f>
        <v>4712</v>
      </c>
      <c r="O10" s="216"/>
      <c r="P10" s="217">
        <v>1065</v>
      </c>
      <c r="Q10" s="215">
        <v>5845479</v>
      </c>
      <c r="R10" s="215">
        <f>QUOTIENT(Q10,P10)</f>
        <v>5488</v>
      </c>
      <c r="S10" s="216"/>
      <c r="T10" s="217">
        <v>1136</v>
      </c>
      <c r="U10" s="215">
        <v>6362702</v>
      </c>
      <c r="V10" s="215">
        <f>QUOTIENT(U10,T10)</f>
        <v>5600</v>
      </c>
      <c r="W10" s="216"/>
      <c r="X10" s="217">
        <v>1314</v>
      </c>
      <c r="Y10" s="215">
        <v>8107919</v>
      </c>
      <c r="Z10" s="215">
        <f>Y10/X10</f>
        <v>6170.4101978691024</v>
      </c>
      <c r="AA10" s="216"/>
      <c r="AB10" s="353">
        <v>1239</v>
      </c>
      <c r="AC10" s="352">
        <v>8164572</v>
      </c>
      <c r="AD10" s="352">
        <f>QUOTIENT(AC10,AB10)</f>
        <v>6589</v>
      </c>
      <c r="AE10" s="216"/>
      <c r="AF10" s="353">
        <v>1195</v>
      </c>
      <c r="AG10" s="352">
        <v>8181785</v>
      </c>
      <c r="AH10" s="352">
        <f>QUOTIENT(AG10,AF10)</f>
        <v>6846</v>
      </c>
      <c r="AI10" s="216"/>
      <c r="AJ10" s="353">
        <v>2195</v>
      </c>
      <c r="AK10" s="352">
        <v>9708952</v>
      </c>
      <c r="AL10" s="352">
        <f>QUOTIENT(AK10,AJ10)</f>
        <v>4423</v>
      </c>
      <c r="AM10" s="216"/>
      <c r="AN10" s="353">
        <v>1218</v>
      </c>
      <c r="AO10" s="352">
        <v>11556873</v>
      </c>
      <c r="AP10" s="352">
        <f>QUOTIENT(AO10,AN10)</f>
        <v>9488</v>
      </c>
    </row>
    <row r="11" spans="1:42" s="185" customFormat="1" ht="13.9" customHeight="1">
      <c r="A11" s="213"/>
      <c r="B11" s="213" t="s">
        <v>9</v>
      </c>
      <c r="C11" s="214">
        <v>10511</v>
      </c>
      <c r="D11" s="215">
        <v>26892511</v>
      </c>
      <c r="E11" s="215">
        <f t="shared" si="0"/>
        <v>2558</v>
      </c>
      <c r="F11" s="214">
        <v>15925</v>
      </c>
      <c r="G11" s="215">
        <v>29857817</v>
      </c>
      <c r="H11" s="215">
        <f t="shared" si="1"/>
        <v>1874</v>
      </c>
      <c r="I11" s="214">
        <v>15972</v>
      </c>
      <c r="J11" s="215">
        <v>34037311</v>
      </c>
      <c r="K11" s="215">
        <f>QUOTIENT(J11,I11)</f>
        <v>2131</v>
      </c>
      <c r="L11" s="214">
        <v>16457</v>
      </c>
      <c r="M11" s="215">
        <v>35880750</v>
      </c>
      <c r="N11" s="215">
        <f>QUOTIENT(M11,L11)</f>
        <v>2180</v>
      </c>
      <c r="O11" s="216"/>
      <c r="P11" s="214">
        <v>17088</v>
      </c>
      <c r="Q11" s="215">
        <v>37499752</v>
      </c>
      <c r="R11" s="215">
        <f>QUOTIENT(Q11,P11)</f>
        <v>2194</v>
      </c>
      <c r="S11" s="216"/>
      <c r="T11" s="214">
        <v>17327</v>
      </c>
      <c r="U11" s="215">
        <v>39147699</v>
      </c>
      <c r="V11" s="215">
        <f>QUOTIENT(U11,T11)</f>
        <v>2259</v>
      </c>
      <c r="W11" s="216"/>
      <c r="X11" s="214">
        <v>16143</v>
      </c>
      <c r="Y11" s="215">
        <v>38265019</v>
      </c>
      <c r="Z11" s="215">
        <f>Y11/X11</f>
        <v>2370.3784302793779</v>
      </c>
      <c r="AA11" s="216"/>
      <c r="AB11" s="351">
        <v>16838</v>
      </c>
      <c r="AC11" s="352">
        <v>40015750</v>
      </c>
      <c r="AD11" s="352">
        <f>QUOTIENT(AC11,AB11)</f>
        <v>2376</v>
      </c>
      <c r="AE11" s="216"/>
      <c r="AF11" s="351">
        <v>18514</v>
      </c>
      <c r="AG11" s="352">
        <v>44866936</v>
      </c>
      <c r="AH11" s="352">
        <f>QUOTIENT(AG11,AF11)</f>
        <v>2423</v>
      </c>
      <c r="AI11" s="216"/>
      <c r="AJ11" s="351">
        <v>19897</v>
      </c>
      <c r="AK11" s="352">
        <v>49068477</v>
      </c>
      <c r="AL11" s="352">
        <f>QUOTIENT(AK11,AJ11)</f>
        <v>2466</v>
      </c>
      <c r="AM11" s="216"/>
      <c r="AN11" s="351">
        <v>19970</v>
      </c>
      <c r="AO11" s="352">
        <v>53381248</v>
      </c>
      <c r="AP11" s="352">
        <f>QUOTIENT(AO11,AN11)</f>
        <v>2673</v>
      </c>
    </row>
    <row r="12" spans="1:42" s="185" customFormat="1" ht="13.9" customHeight="1">
      <c r="A12" s="213"/>
      <c r="B12" s="213" t="s">
        <v>84</v>
      </c>
      <c r="C12" s="214">
        <v>1</v>
      </c>
      <c r="D12" s="215">
        <v>1000</v>
      </c>
      <c r="E12" s="215">
        <f t="shared" si="0"/>
        <v>1000</v>
      </c>
      <c r="F12" s="214">
        <v>0</v>
      </c>
      <c r="G12" s="215">
        <v>0</v>
      </c>
      <c r="H12" s="215">
        <v>0</v>
      </c>
      <c r="I12" s="214">
        <v>0</v>
      </c>
      <c r="J12" s="215">
        <v>0</v>
      </c>
      <c r="K12" s="215">
        <v>0</v>
      </c>
      <c r="L12" s="214">
        <v>0</v>
      </c>
      <c r="M12" s="215">
        <v>0</v>
      </c>
      <c r="N12" s="215">
        <v>0</v>
      </c>
      <c r="O12" s="216"/>
      <c r="P12" s="214">
        <v>0</v>
      </c>
      <c r="Q12" s="215">
        <v>0</v>
      </c>
      <c r="R12" s="215">
        <v>0</v>
      </c>
      <c r="S12" s="216"/>
      <c r="T12" s="214">
        <v>0</v>
      </c>
      <c r="U12" s="215">
        <v>0</v>
      </c>
      <c r="V12" s="215">
        <v>0</v>
      </c>
      <c r="W12" s="216"/>
      <c r="X12" s="214">
        <v>0</v>
      </c>
      <c r="Y12" s="215">
        <v>0</v>
      </c>
      <c r="Z12" s="215">
        <v>0</v>
      </c>
      <c r="AA12" s="216"/>
      <c r="AB12" s="351">
        <v>0</v>
      </c>
      <c r="AC12" s="352">
        <v>0</v>
      </c>
      <c r="AD12" s="352">
        <v>0</v>
      </c>
      <c r="AE12" s="216"/>
      <c r="AF12" s="351">
        <v>0</v>
      </c>
      <c r="AG12" s="352">
        <v>0</v>
      </c>
      <c r="AH12" s="352">
        <v>0</v>
      </c>
      <c r="AI12" s="216"/>
      <c r="AJ12" s="351">
        <v>0</v>
      </c>
      <c r="AK12" s="352">
        <v>0</v>
      </c>
      <c r="AL12" s="352">
        <v>0</v>
      </c>
      <c r="AM12" s="216"/>
      <c r="AN12" s="351">
        <v>0</v>
      </c>
      <c r="AO12" s="352">
        <v>0</v>
      </c>
      <c r="AP12" s="352">
        <v>0</v>
      </c>
    </row>
    <row r="13" spans="1:42" s="185" customFormat="1" ht="13.9" customHeight="1">
      <c r="A13" s="213"/>
      <c r="B13" s="213" t="s">
        <v>38</v>
      </c>
      <c r="C13" s="214">
        <v>3</v>
      </c>
      <c r="D13" s="215">
        <v>10118</v>
      </c>
      <c r="E13" s="215">
        <f t="shared" si="0"/>
        <v>3372</v>
      </c>
      <c r="F13" s="214">
        <v>0</v>
      </c>
      <c r="G13" s="215">
        <v>0</v>
      </c>
      <c r="H13" s="215">
        <v>0</v>
      </c>
      <c r="I13" s="214">
        <v>4</v>
      </c>
      <c r="J13" s="215">
        <v>12500</v>
      </c>
      <c r="K13" s="215">
        <f t="shared" ref="K13:K37" si="2">QUOTIENT(J13,I13)</f>
        <v>3125</v>
      </c>
      <c r="L13" s="214">
        <v>7</v>
      </c>
      <c r="M13" s="215">
        <v>22265</v>
      </c>
      <c r="N13" s="215">
        <f t="shared" ref="N13:N24" si="3">QUOTIENT(M13,L13)</f>
        <v>3180</v>
      </c>
      <c r="O13" s="216"/>
      <c r="P13" s="214">
        <v>2</v>
      </c>
      <c r="Q13" s="215">
        <v>11239</v>
      </c>
      <c r="R13" s="215">
        <f t="shared" ref="R13:R24" si="4">QUOTIENT(Q13,P13)</f>
        <v>5619</v>
      </c>
      <c r="S13" s="216"/>
      <c r="T13" s="214">
        <v>10</v>
      </c>
      <c r="U13" s="215">
        <v>46852</v>
      </c>
      <c r="V13" s="215">
        <f t="shared" ref="V13:V37" si="5">QUOTIENT(U13,T13)</f>
        <v>4685</v>
      </c>
      <c r="W13" s="216"/>
      <c r="X13" s="214">
        <v>4</v>
      </c>
      <c r="Y13" s="215">
        <v>21916</v>
      </c>
      <c r="Z13" s="215">
        <f>Y13/X13</f>
        <v>5479</v>
      </c>
      <c r="AA13" s="216"/>
      <c r="AB13" s="351">
        <v>11</v>
      </c>
      <c r="AC13" s="352">
        <v>60083</v>
      </c>
      <c r="AD13" s="352">
        <f t="shared" ref="AD13:AD37" si="6">QUOTIENT(AC13,AB13)</f>
        <v>5462</v>
      </c>
      <c r="AE13" s="216"/>
      <c r="AF13" s="351">
        <v>3</v>
      </c>
      <c r="AG13" s="352">
        <v>9793</v>
      </c>
      <c r="AH13" s="352">
        <f t="shared" ref="AH13:AH37" si="7">QUOTIENT(AG13,AF13)</f>
        <v>3264</v>
      </c>
      <c r="AI13" s="216"/>
      <c r="AJ13" s="351">
        <v>2</v>
      </c>
      <c r="AK13" s="352">
        <v>5987</v>
      </c>
      <c r="AL13" s="352">
        <f t="shared" ref="AL13:AL37" si="8">QUOTIENT(AK13,AJ13)</f>
        <v>2993</v>
      </c>
      <c r="AM13" s="216"/>
      <c r="AN13" s="351">
        <v>0</v>
      </c>
      <c r="AO13" s="352">
        <v>0</v>
      </c>
      <c r="AP13" s="352">
        <v>0</v>
      </c>
    </row>
    <row r="14" spans="1:42" s="185" customFormat="1" ht="13.9" customHeight="1">
      <c r="A14" s="213"/>
      <c r="B14" s="213" t="s">
        <v>67</v>
      </c>
      <c r="C14" s="214">
        <v>90</v>
      </c>
      <c r="D14" s="215">
        <v>616381</v>
      </c>
      <c r="E14" s="215">
        <f t="shared" si="0"/>
        <v>6848</v>
      </c>
      <c r="F14" s="214">
        <v>76</v>
      </c>
      <c r="G14" s="215">
        <v>496986</v>
      </c>
      <c r="H14" s="215">
        <f t="shared" ref="H14:H37" si="9">QUOTIENT(G14,F14)</f>
        <v>6539</v>
      </c>
      <c r="I14" s="214">
        <v>71</v>
      </c>
      <c r="J14" s="215">
        <v>353074</v>
      </c>
      <c r="K14" s="215">
        <f t="shared" si="2"/>
        <v>4972</v>
      </c>
      <c r="L14" s="214">
        <v>103</v>
      </c>
      <c r="M14" s="215">
        <v>412607</v>
      </c>
      <c r="N14" s="215">
        <f t="shared" si="3"/>
        <v>4005</v>
      </c>
      <c r="O14" s="216"/>
      <c r="P14" s="214">
        <v>104</v>
      </c>
      <c r="Q14" s="215">
        <v>436725</v>
      </c>
      <c r="R14" s="215">
        <f t="shared" si="4"/>
        <v>4199</v>
      </c>
      <c r="S14" s="216"/>
      <c r="T14" s="214">
        <v>135</v>
      </c>
      <c r="U14" s="215">
        <v>590698</v>
      </c>
      <c r="V14" s="215">
        <f t="shared" si="5"/>
        <v>4375</v>
      </c>
      <c r="W14" s="216"/>
      <c r="X14" s="214">
        <v>152</v>
      </c>
      <c r="Y14" s="215">
        <v>649958</v>
      </c>
      <c r="Z14" s="215">
        <f>Y14/X14</f>
        <v>4276.0394736842109</v>
      </c>
      <c r="AA14" s="216"/>
      <c r="AB14" s="351">
        <v>136</v>
      </c>
      <c r="AC14" s="352">
        <v>598656</v>
      </c>
      <c r="AD14" s="352">
        <f t="shared" si="6"/>
        <v>4401</v>
      </c>
      <c r="AE14" s="216"/>
      <c r="AF14" s="351">
        <v>124</v>
      </c>
      <c r="AG14" s="352">
        <v>527651</v>
      </c>
      <c r="AH14" s="352">
        <f t="shared" si="7"/>
        <v>4255</v>
      </c>
      <c r="AI14" s="216"/>
      <c r="AJ14" s="351">
        <v>127</v>
      </c>
      <c r="AK14" s="352">
        <v>562257</v>
      </c>
      <c r="AL14" s="352">
        <f t="shared" si="8"/>
        <v>4427</v>
      </c>
      <c r="AM14" s="216"/>
      <c r="AN14" s="351">
        <v>131</v>
      </c>
      <c r="AO14" s="352">
        <v>541109</v>
      </c>
      <c r="AP14" s="352">
        <f t="shared" ref="AP14:AP37" si="10">QUOTIENT(AO14,AN14)</f>
        <v>4130</v>
      </c>
    </row>
    <row r="15" spans="1:42" s="230" customFormat="1" ht="17.25" customHeight="1">
      <c r="A15" s="224" t="s">
        <v>11</v>
      </c>
      <c r="B15" s="224"/>
      <c r="C15" s="231">
        <v>9840</v>
      </c>
      <c r="D15" s="226">
        <v>34147546</v>
      </c>
      <c r="E15" s="227">
        <f t="shared" si="0"/>
        <v>3470</v>
      </c>
      <c r="F15" s="231">
        <f>SUM(F16:F25)</f>
        <v>9768</v>
      </c>
      <c r="G15" s="232">
        <f>SUM(G16:G25)</f>
        <v>35544937</v>
      </c>
      <c r="H15" s="227">
        <f t="shared" si="9"/>
        <v>3638</v>
      </c>
      <c r="I15" s="231">
        <f>SUM(I16:I25)</f>
        <v>10476</v>
      </c>
      <c r="J15" s="232">
        <f>SUM(J16:J25)</f>
        <v>37649829</v>
      </c>
      <c r="K15" s="227">
        <f t="shared" si="2"/>
        <v>3593</v>
      </c>
      <c r="L15" s="231">
        <f>SUM(L16:L25)</f>
        <v>10678</v>
      </c>
      <c r="M15" s="232">
        <f>SUM(M16:M25)</f>
        <v>42083595</v>
      </c>
      <c r="N15" s="227">
        <f t="shared" si="3"/>
        <v>3941</v>
      </c>
      <c r="O15" s="229"/>
      <c r="P15" s="231">
        <f>SUM(P16:P25)</f>
        <v>10701</v>
      </c>
      <c r="Q15" s="232">
        <f>SUM(Q16:Q25)</f>
        <v>42037698</v>
      </c>
      <c r="R15" s="227">
        <f t="shared" si="4"/>
        <v>3928</v>
      </c>
      <c r="S15" s="229"/>
      <c r="T15" s="231">
        <f>SUM(T16:T25)</f>
        <v>11271</v>
      </c>
      <c r="U15" s="232">
        <f>SUM(U16:U25)</f>
        <v>42661443</v>
      </c>
      <c r="V15" s="227">
        <f t="shared" si="5"/>
        <v>3785</v>
      </c>
      <c r="W15" s="229"/>
      <c r="X15" s="231">
        <f>SUM(X16:X25)</f>
        <v>11094</v>
      </c>
      <c r="Y15" s="232">
        <f>SUM(Y16:Y25)</f>
        <v>41060650</v>
      </c>
      <c r="Z15" s="227">
        <f t="shared" ref="Z15:Z37" si="11">QUOTIENT(Y15,X15)</f>
        <v>3701</v>
      </c>
      <c r="AA15" s="229"/>
      <c r="AB15" s="354">
        <f>SUM(AB16:AB25)</f>
        <v>10912</v>
      </c>
      <c r="AC15" s="355">
        <f>SUM(AC16:AC25)</f>
        <v>40444848</v>
      </c>
      <c r="AD15" s="350">
        <f t="shared" si="6"/>
        <v>3706</v>
      </c>
      <c r="AE15" s="229"/>
      <c r="AF15" s="354">
        <f>SUM(AF16:AF25)</f>
        <v>10773</v>
      </c>
      <c r="AG15" s="355">
        <f>SUM(AG16:AG25)</f>
        <v>41005909</v>
      </c>
      <c r="AH15" s="350">
        <f t="shared" si="7"/>
        <v>3806</v>
      </c>
      <c r="AI15" s="229"/>
      <c r="AJ15" s="354">
        <f>SUM(AJ16:AJ25)</f>
        <v>11583</v>
      </c>
      <c r="AK15" s="355">
        <f>SUM(AK16:AK25)</f>
        <v>45327448</v>
      </c>
      <c r="AL15" s="350">
        <f t="shared" si="8"/>
        <v>3913</v>
      </c>
      <c r="AM15" s="229"/>
      <c r="AN15" s="354">
        <f>SUM(AN16:AN25)</f>
        <v>11487</v>
      </c>
      <c r="AO15" s="355">
        <f>SUM(AO16:AO25)</f>
        <v>49430693</v>
      </c>
      <c r="AP15" s="350">
        <f t="shared" si="10"/>
        <v>4303</v>
      </c>
    </row>
    <row r="16" spans="1:42" s="185" customFormat="1" ht="13.9" customHeight="1">
      <c r="A16" s="213"/>
      <c r="B16" s="213" t="s">
        <v>12</v>
      </c>
      <c r="C16" s="214">
        <v>6091</v>
      </c>
      <c r="D16" s="215">
        <v>22966818</v>
      </c>
      <c r="E16" s="215">
        <f t="shared" si="0"/>
        <v>3770</v>
      </c>
      <c r="F16" s="214">
        <v>6373</v>
      </c>
      <c r="G16" s="215">
        <v>24286248</v>
      </c>
      <c r="H16" s="215">
        <f t="shared" si="9"/>
        <v>3810</v>
      </c>
      <c r="I16" s="214">
        <v>6453</v>
      </c>
      <c r="J16" s="215">
        <v>24905411</v>
      </c>
      <c r="K16" s="215">
        <f t="shared" si="2"/>
        <v>3859</v>
      </c>
      <c r="L16" s="214">
        <v>6589</v>
      </c>
      <c r="M16" s="215">
        <v>28858917</v>
      </c>
      <c r="N16" s="215">
        <f t="shared" si="3"/>
        <v>4379</v>
      </c>
      <c r="O16" s="216"/>
      <c r="P16" s="214">
        <v>6351</v>
      </c>
      <c r="Q16" s="215">
        <v>27912512</v>
      </c>
      <c r="R16" s="215">
        <f t="shared" si="4"/>
        <v>4394</v>
      </c>
      <c r="S16" s="216"/>
      <c r="T16" s="214">
        <v>5967</v>
      </c>
      <c r="U16" s="215">
        <v>26975585</v>
      </c>
      <c r="V16" s="215">
        <f t="shared" si="5"/>
        <v>4520</v>
      </c>
      <c r="W16" s="216"/>
      <c r="X16" s="214">
        <v>5447</v>
      </c>
      <c r="Y16" s="215">
        <v>25246320</v>
      </c>
      <c r="Z16" s="215">
        <f t="shared" si="11"/>
        <v>4634</v>
      </c>
      <c r="AA16" s="216"/>
      <c r="AB16" s="351">
        <v>5156</v>
      </c>
      <c r="AC16" s="352">
        <v>23836914</v>
      </c>
      <c r="AD16" s="352">
        <f t="shared" si="6"/>
        <v>4623</v>
      </c>
      <c r="AE16" s="216"/>
      <c r="AF16" s="351">
        <v>4891</v>
      </c>
      <c r="AG16" s="352">
        <v>23944134</v>
      </c>
      <c r="AH16" s="352">
        <f t="shared" si="7"/>
        <v>4895</v>
      </c>
      <c r="AI16" s="216"/>
      <c r="AJ16" s="351">
        <v>4892</v>
      </c>
      <c r="AK16" s="352">
        <v>25080649</v>
      </c>
      <c r="AL16" s="352">
        <f t="shared" si="8"/>
        <v>5126</v>
      </c>
      <c r="AM16" s="216"/>
      <c r="AN16" s="351">
        <v>5991</v>
      </c>
      <c r="AO16" s="352">
        <v>32180482</v>
      </c>
      <c r="AP16" s="352">
        <f t="shared" si="10"/>
        <v>5371</v>
      </c>
    </row>
    <row r="17" spans="1:42" s="185" customFormat="1" ht="13.9" customHeight="1">
      <c r="A17" s="213"/>
      <c r="B17" s="213" t="s">
        <v>37</v>
      </c>
      <c r="C17" s="218">
        <v>749</v>
      </c>
      <c r="D17" s="219">
        <v>3608109</v>
      </c>
      <c r="E17" s="215">
        <f t="shared" si="0"/>
        <v>4817</v>
      </c>
      <c r="F17" s="218">
        <v>708</v>
      </c>
      <c r="G17" s="219">
        <v>3594433</v>
      </c>
      <c r="H17" s="215">
        <f t="shared" si="9"/>
        <v>5076</v>
      </c>
      <c r="I17" s="218">
        <v>928</v>
      </c>
      <c r="J17" s="219">
        <v>4359870</v>
      </c>
      <c r="K17" s="215">
        <f t="shared" si="2"/>
        <v>4698</v>
      </c>
      <c r="L17" s="218">
        <v>960</v>
      </c>
      <c r="M17" s="219">
        <v>4761248</v>
      </c>
      <c r="N17" s="215">
        <f t="shared" si="3"/>
        <v>4959</v>
      </c>
      <c r="O17" s="216"/>
      <c r="P17" s="218">
        <v>724</v>
      </c>
      <c r="Q17" s="219">
        <v>4980759</v>
      </c>
      <c r="R17" s="215">
        <f t="shared" si="4"/>
        <v>6879</v>
      </c>
      <c r="S17" s="216"/>
      <c r="T17" s="218">
        <v>1565</v>
      </c>
      <c r="U17" s="219">
        <v>5479649</v>
      </c>
      <c r="V17" s="215">
        <f t="shared" si="5"/>
        <v>3501</v>
      </c>
      <c r="W17" s="216"/>
      <c r="X17" s="218">
        <v>1011</v>
      </c>
      <c r="Y17" s="219">
        <v>5498824</v>
      </c>
      <c r="Z17" s="215">
        <f t="shared" si="11"/>
        <v>5438</v>
      </c>
      <c r="AA17" s="216"/>
      <c r="AB17" s="356">
        <v>1074</v>
      </c>
      <c r="AC17" s="357">
        <v>6184730</v>
      </c>
      <c r="AD17" s="352">
        <f t="shared" si="6"/>
        <v>5758</v>
      </c>
      <c r="AE17" s="216"/>
      <c r="AF17" s="356">
        <v>1044</v>
      </c>
      <c r="AG17" s="357">
        <v>6231054</v>
      </c>
      <c r="AH17" s="352">
        <f t="shared" si="7"/>
        <v>5968</v>
      </c>
      <c r="AI17" s="216"/>
      <c r="AJ17" s="356">
        <v>948</v>
      </c>
      <c r="AK17" s="357">
        <v>6000595</v>
      </c>
      <c r="AL17" s="352">
        <f t="shared" si="8"/>
        <v>6329</v>
      </c>
      <c r="AM17" s="216"/>
      <c r="AN17" s="356">
        <v>632</v>
      </c>
      <c r="AO17" s="357">
        <v>5909761</v>
      </c>
      <c r="AP17" s="352">
        <f t="shared" si="10"/>
        <v>9350</v>
      </c>
    </row>
    <row r="18" spans="1:42" s="185" customFormat="1" ht="13.9" customHeight="1">
      <c r="A18" s="213"/>
      <c r="B18" s="213" t="s">
        <v>70</v>
      </c>
      <c r="C18" s="214">
        <v>1566</v>
      </c>
      <c r="D18" s="215">
        <v>577104</v>
      </c>
      <c r="E18" s="215">
        <f t="shared" si="0"/>
        <v>368</v>
      </c>
      <c r="F18" s="214">
        <v>1358</v>
      </c>
      <c r="G18" s="215">
        <v>634431</v>
      </c>
      <c r="H18" s="215">
        <f t="shared" si="9"/>
        <v>467</v>
      </c>
      <c r="I18" s="214">
        <v>1757</v>
      </c>
      <c r="J18" s="215">
        <v>662367</v>
      </c>
      <c r="K18" s="215">
        <f t="shared" si="2"/>
        <v>376</v>
      </c>
      <c r="L18" s="214">
        <v>1854</v>
      </c>
      <c r="M18" s="215">
        <v>791450</v>
      </c>
      <c r="N18" s="215">
        <f t="shared" si="3"/>
        <v>426</v>
      </c>
      <c r="O18" s="216"/>
      <c r="P18" s="214">
        <v>2339</v>
      </c>
      <c r="Q18" s="215">
        <v>971244</v>
      </c>
      <c r="R18" s="215">
        <f t="shared" si="4"/>
        <v>415</v>
      </c>
      <c r="S18" s="216"/>
      <c r="T18" s="214">
        <v>2576</v>
      </c>
      <c r="U18" s="215">
        <v>1239670</v>
      </c>
      <c r="V18" s="215">
        <f t="shared" si="5"/>
        <v>481</v>
      </c>
      <c r="W18" s="216"/>
      <c r="X18" s="214">
        <v>3464</v>
      </c>
      <c r="Y18" s="215">
        <v>1064986</v>
      </c>
      <c r="Z18" s="215">
        <f t="shared" si="11"/>
        <v>307</v>
      </c>
      <c r="AA18" s="216"/>
      <c r="AB18" s="351">
        <v>3565</v>
      </c>
      <c r="AC18" s="352">
        <v>1208748</v>
      </c>
      <c r="AD18" s="352">
        <f t="shared" si="6"/>
        <v>339</v>
      </c>
      <c r="AE18" s="216"/>
      <c r="AF18" s="351">
        <v>3666</v>
      </c>
      <c r="AG18" s="352">
        <v>1197104</v>
      </c>
      <c r="AH18" s="352">
        <f t="shared" si="7"/>
        <v>326</v>
      </c>
      <c r="AI18" s="216"/>
      <c r="AJ18" s="351">
        <v>2925</v>
      </c>
      <c r="AK18" s="352">
        <v>925249</v>
      </c>
      <c r="AL18" s="352">
        <f t="shared" si="8"/>
        <v>316</v>
      </c>
      <c r="AM18" s="216"/>
      <c r="AN18" s="351">
        <v>2268</v>
      </c>
      <c r="AO18" s="352">
        <v>676407</v>
      </c>
      <c r="AP18" s="352">
        <f t="shared" si="10"/>
        <v>298</v>
      </c>
    </row>
    <row r="19" spans="1:42" s="185" customFormat="1" ht="13.9" customHeight="1">
      <c r="A19" s="213"/>
      <c r="B19" s="213" t="s">
        <v>14</v>
      </c>
      <c r="C19" s="214">
        <v>450</v>
      </c>
      <c r="D19" s="215">
        <v>2554112</v>
      </c>
      <c r="E19" s="215">
        <f t="shared" si="0"/>
        <v>5675</v>
      </c>
      <c r="F19" s="214">
        <v>482</v>
      </c>
      <c r="G19" s="215">
        <v>2734861</v>
      </c>
      <c r="H19" s="215">
        <f t="shared" si="9"/>
        <v>5673</v>
      </c>
      <c r="I19" s="214">
        <v>519</v>
      </c>
      <c r="J19" s="215">
        <v>2970898</v>
      </c>
      <c r="K19" s="215">
        <f t="shared" si="2"/>
        <v>5724</v>
      </c>
      <c r="L19" s="214">
        <v>564</v>
      </c>
      <c r="M19" s="215">
        <v>3428428</v>
      </c>
      <c r="N19" s="215">
        <f t="shared" si="3"/>
        <v>6078</v>
      </c>
      <c r="O19" s="216"/>
      <c r="P19" s="214">
        <v>599</v>
      </c>
      <c r="Q19" s="215">
        <v>3589886</v>
      </c>
      <c r="R19" s="215">
        <f t="shared" si="4"/>
        <v>5993</v>
      </c>
      <c r="S19" s="216"/>
      <c r="T19" s="214">
        <v>462</v>
      </c>
      <c r="U19" s="215">
        <v>3943854</v>
      </c>
      <c r="V19" s="215">
        <f t="shared" si="5"/>
        <v>8536</v>
      </c>
      <c r="W19" s="216"/>
      <c r="X19" s="214">
        <v>503</v>
      </c>
      <c r="Y19" s="215">
        <v>4272302</v>
      </c>
      <c r="Z19" s="215">
        <f t="shared" si="11"/>
        <v>8493</v>
      </c>
      <c r="AA19" s="216"/>
      <c r="AB19" s="351">
        <v>506</v>
      </c>
      <c r="AC19" s="352">
        <v>4482487</v>
      </c>
      <c r="AD19" s="352">
        <f t="shared" si="6"/>
        <v>8858</v>
      </c>
      <c r="AE19" s="216"/>
      <c r="AF19" s="351">
        <v>491</v>
      </c>
      <c r="AG19" s="352">
        <v>4487521</v>
      </c>
      <c r="AH19" s="352">
        <f t="shared" si="7"/>
        <v>9139</v>
      </c>
      <c r="AI19" s="216"/>
      <c r="AJ19" s="351">
        <v>499</v>
      </c>
      <c r="AK19" s="352">
        <v>4771766</v>
      </c>
      <c r="AL19" s="352">
        <f t="shared" si="8"/>
        <v>9562</v>
      </c>
      <c r="AM19" s="216"/>
      <c r="AN19" s="351">
        <v>387</v>
      </c>
      <c r="AO19" s="352">
        <v>3969835</v>
      </c>
      <c r="AP19" s="352">
        <f t="shared" si="10"/>
        <v>10257</v>
      </c>
    </row>
    <row r="20" spans="1:42" s="185" customFormat="1" ht="13.9" customHeight="1">
      <c r="A20" s="213"/>
      <c r="B20" s="213" t="s">
        <v>16</v>
      </c>
      <c r="C20" s="214">
        <v>254</v>
      </c>
      <c r="D20" s="215">
        <v>606917</v>
      </c>
      <c r="E20" s="215">
        <f t="shared" si="0"/>
        <v>2389</v>
      </c>
      <c r="F20" s="214">
        <v>278</v>
      </c>
      <c r="G20" s="215">
        <v>687345</v>
      </c>
      <c r="H20" s="215">
        <f t="shared" si="9"/>
        <v>2472</v>
      </c>
      <c r="I20" s="214">
        <v>274</v>
      </c>
      <c r="J20" s="215">
        <v>960750</v>
      </c>
      <c r="K20" s="215">
        <f t="shared" si="2"/>
        <v>3506</v>
      </c>
      <c r="L20" s="214">
        <v>204</v>
      </c>
      <c r="M20" s="215">
        <v>656374</v>
      </c>
      <c r="N20" s="215">
        <f t="shared" si="3"/>
        <v>3217</v>
      </c>
      <c r="O20" s="216"/>
      <c r="P20" s="214">
        <v>181</v>
      </c>
      <c r="Q20" s="215">
        <v>729543</v>
      </c>
      <c r="R20" s="215">
        <f t="shared" si="4"/>
        <v>4030</v>
      </c>
      <c r="S20" s="216"/>
      <c r="T20" s="214">
        <v>158</v>
      </c>
      <c r="U20" s="215">
        <v>612081</v>
      </c>
      <c r="V20" s="215">
        <f t="shared" si="5"/>
        <v>3873</v>
      </c>
      <c r="W20" s="216"/>
      <c r="X20" s="214">
        <v>139</v>
      </c>
      <c r="Y20" s="215">
        <v>584671</v>
      </c>
      <c r="Z20" s="215">
        <f t="shared" si="11"/>
        <v>4206</v>
      </c>
      <c r="AA20" s="216"/>
      <c r="AB20" s="351">
        <v>119</v>
      </c>
      <c r="AC20" s="352">
        <v>464921</v>
      </c>
      <c r="AD20" s="352">
        <f t="shared" si="6"/>
        <v>3906</v>
      </c>
      <c r="AE20" s="216"/>
      <c r="AF20" s="351">
        <v>115</v>
      </c>
      <c r="AG20" s="352">
        <v>490368</v>
      </c>
      <c r="AH20" s="352">
        <f t="shared" si="7"/>
        <v>4264</v>
      </c>
      <c r="AI20" s="216"/>
      <c r="AJ20" s="351">
        <v>121</v>
      </c>
      <c r="AK20" s="352">
        <v>907163</v>
      </c>
      <c r="AL20" s="352">
        <f t="shared" si="8"/>
        <v>7497</v>
      </c>
      <c r="AM20" s="216"/>
      <c r="AN20" s="351">
        <v>127</v>
      </c>
      <c r="AO20" s="352">
        <v>667324</v>
      </c>
      <c r="AP20" s="352">
        <f t="shared" si="10"/>
        <v>5254</v>
      </c>
    </row>
    <row r="21" spans="1:42" s="185" customFormat="1" ht="13.9" customHeight="1">
      <c r="A21" s="213"/>
      <c r="B21" s="213" t="s">
        <v>17</v>
      </c>
      <c r="C21" s="214">
        <v>8</v>
      </c>
      <c r="D21" s="215">
        <v>42844</v>
      </c>
      <c r="E21" s="215">
        <f t="shared" si="0"/>
        <v>5355</v>
      </c>
      <c r="F21" s="214">
        <v>3</v>
      </c>
      <c r="G21" s="215">
        <v>11141</v>
      </c>
      <c r="H21" s="215">
        <f t="shared" si="9"/>
        <v>3713</v>
      </c>
      <c r="I21" s="214">
        <v>8</v>
      </c>
      <c r="J21" s="215">
        <v>70330</v>
      </c>
      <c r="K21" s="215">
        <f t="shared" si="2"/>
        <v>8791</v>
      </c>
      <c r="L21" s="214">
        <v>8</v>
      </c>
      <c r="M21" s="215">
        <v>51238</v>
      </c>
      <c r="N21" s="215">
        <f t="shared" si="3"/>
        <v>6404</v>
      </c>
      <c r="O21" s="216"/>
      <c r="P21" s="214">
        <v>6</v>
      </c>
      <c r="Q21" s="215">
        <v>36423</v>
      </c>
      <c r="R21" s="215">
        <f t="shared" si="4"/>
        <v>6070</v>
      </c>
      <c r="S21" s="216"/>
      <c r="T21" s="214">
        <v>5</v>
      </c>
      <c r="U21" s="215">
        <v>49631</v>
      </c>
      <c r="V21" s="215">
        <f t="shared" si="5"/>
        <v>9926</v>
      </c>
      <c r="W21" s="216"/>
      <c r="X21" s="214">
        <v>6</v>
      </c>
      <c r="Y21" s="215">
        <v>65344</v>
      </c>
      <c r="Z21" s="215">
        <f t="shared" si="11"/>
        <v>10890</v>
      </c>
      <c r="AA21" s="216"/>
      <c r="AB21" s="351">
        <v>9</v>
      </c>
      <c r="AC21" s="352">
        <v>135398</v>
      </c>
      <c r="AD21" s="352">
        <f t="shared" si="6"/>
        <v>15044</v>
      </c>
      <c r="AE21" s="216"/>
      <c r="AF21" s="351">
        <v>10</v>
      </c>
      <c r="AG21" s="352">
        <v>142216</v>
      </c>
      <c r="AH21" s="352">
        <f t="shared" si="7"/>
        <v>14221</v>
      </c>
      <c r="AI21" s="216"/>
      <c r="AJ21" s="351">
        <v>8</v>
      </c>
      <c r="AK21" s="352">
        <v>110473</v>
      </c>
      <c r="AL21" s="352">
        <f t="shared" si="8"/>
        <v>13809</v>
      </c>
      <c r="AM21" s="216"/>
      <c r="AN21" s="351">
        <v>8</v>
      </c>
      <c r="AO21" s="352">
        <v>102316</v>
      </c>
      <c r="AP21" s="352">
        <f t="shared" si="10"/>
        <v>12789</v>
      </c>
    </row>
    <row r="22" spans="1:42" s="185" customFormat="1" ht="13.9" customHeight="1">
      <c r="A22" s="213"/>
      <c r="B22" s="213" t="s">
        <v>71</v>
      </c>
      <c r="C22" s="214">
        <v>124</v>
      </c>
      <c r="D22" s="215">
        <v>1691308</v>
      </c>
      <c r="E22" s="215">
        <f t="shared" si="0"/>
        <v>13639</v>
      </c>
      <c r="F22" s="214">
        <v>110</v>
      </c>
      <c r="G22" s="215">
        <v>1575934</v>
      </c>
      <c r="H22" s="215">
        <f t="shared" si="9"/>
        <v>14326</v>
      </c>
      <c r="I22" s="214">
        <v>110</v>
      </c>
      <c r="J22" s="215">
        <v>1785289</v>
      </c>
      <c r="K22" s="215">
        <f t="shared" si="2"/>
        <v>16229</v>
      </c>
      <c r="L22" s="214">
        <v>105</v>
      </c>
      <c r="M22" s="215">
        <v>1629224</v>
      </c>
      <c r="N22" s="215">
        <f t="shared" si="3"/>
        <v>15516</v>
      </c>
      <c r="O22" s="216"/>
      <c r="P22" s="214">
        <v>115</v>
      </c>
      <c r="Q22" s="215">
        <v>1846069</v>
      </c>
      <c r="R22" s="215">
        <f t="shared" si="4"/>
        <v>16052</v>
      </c>
      <c r="S22" s="216"/>
      <c r="T22" s="214">
        <v>123</v>
      </c>
      <c r="U22" s="215">
        <v>2082974</v>
      </c>
      <c r="V22" s="215">
        <f t="shared" si="5"/>
        <v>16934</v>
      </c>
      <c r="W22" s="216"/>
      <c r="X22" s="214">
        <v>122</v>
      </c>
      <c r="Y22" s="215">
        <v>2112380</v>
      </c>
      <c r="Z22" s="215">
        <f t="shared" si="11"/>
        <v>17314</v>
      </c>
      <c r="AA22" s="216"/>
      <c r="AB22" s="351">
        <v>89</v>
      </c>
      <c r="AC22" s="352">
        <v>1691392</v>
      </c>
      <c r="AD22" s="352">
        <f t="shared" si="6"/>
        <v>19004</v>
      </c>
      <c r="AE22" s="216"/>
      <c r="AF22" s="351">
        <v>81</v>
      </c>
      <c r="AG22" s="352">
        <v>1554331</v>
      </c>
      <c r="AH22" s="352">
        <f t="shared" si="7"/>
        <v>19189</v>
      </c>
      <c r="AI22" s="216"/>
      <c r="AJ22" s="351">
        <v>79</v>
      </c>
      <c r="AK22" s="352">
        <v>1606666</v>
      </c>
      <c r="AL22" s="352">
        <f t="shared" si="8"/>
        <v>20337</v>
      </c>
      <c r="AM22" s="216"/>
      <c r="AN22" s="351">
        <v>93</v>
      </c>
      <c r="AO22" s="352">
        <v>2174314</v>
      </c>
      <c r="AP22" s="352">
        <f t="shared" si="10"/>
        <v>23379</v>
      </c>
    </row>
    <row r="23" spans="1:42" s="185" customFormat="1" ht="13.9" customHeight="1">
      <c r="A23" s="213"/>
      <c r="B23" s="213" t="s">
        <v>39</v>
      </c>
      <c r="C23" s="214">
        <v>135</v>
      </c>
      <c r="D23" s="215">
        <v>425507</v>
      </c>
      <c r="E23" s="215">
        <f t="shared" si="0"/>
        <v>3151</v>
      </c>
      <c r="F23" s="214">
        <v>127</v>
      </c>
      <c r="G23" s="215">
        <v>445920</v>
      </c>
      <c r="H23" s="215">
        <f t="shared" si="9"/>
        <v>3511</v>
      </c>
      <c r="I23" s="214">
        <v>113</v>
      </c>
      <c r="J23" s="215">
        <v>396876</v>
      </c>
      <c r="K23" s="215">
        <f t="shared" si="2"/>
        <v>3512</v>
      </c>
      <c r="L23" s="214">
        <v>88</v>
      </c>
      <c r="M23" s="215">
        <v>347500</v>
      </c>
      <c r="N23" s="215">
        <f t="shared" si="3"/>
        <v>3948</v>
      </c>
      <c r="O23" s="216"/>
      <c r="P23" s="214">
        <v>75</v>
      </c>
      <c r="Q23" s="215">
        <v>329019</v>
      </c>
      <c r="R23" s="215">
        <f t="shared" si="4"/>
        <v>4386</v>
      </c>
      <c r="S23" s="216"/>
      <c r="T23" s="214">
        <v>86</v>
      </c>
      <c r="U23" s="215">
        <v>388824</v>
      </c>
      <c r="V23" s="215">
        <f t="shared" si="5"/>
        <v>4521</v>
      </c>
      <c r="W23" s="216"/>
      <c r="X23" s="214">
        <v>61</v>
      </c>
      <c r="Y23" s="215">
        <v>238330</v>
      </c>
      <c r="Z23" s="215">
        <f t="shared" si="11"/>
        <v>3907</v>
      </c>
      <c r="AA23" s="216"/>
      <c r="AB23" s="351">
        <v>32</v>
      </c>
      <c r="AC23" s="352">
        <v>120494</v>
      </c>
      <c r="AD23" s="352">
        <f t="shared" si="6"/>
        <v>3765</v>
      </c>
      <c r="AE23" s="216"/>
      <c r="AF23" s="351">
        <v>72</v>
      </c>
      <c r="AG23" s="352">
        <v>186320</v>
      </c>
      <c r="AH23" s="352">
        <f t="shared" si="7"/>
        <v>2587</v>
      </c>
      <c r="AI23" s="216"/>
      <c r="AJ23" s="351">
        <v>1690</v>
      </c>
      <c r="AK23" s="352">
        <v>3369564</v>
      </c>
      <c r="AL23" s="352">
        <f t="shared" si="8"/>
        <v>1993</v>
      </c>
      <c r="AM23" s="216"/>
      <c r="AN23" s="351">
        <v>1574</v>
      </c>
      <c r="AO23" s="352">
        <v>1453047</v>
      </c>
      <c r="AP23" s="352">
        <f t="shared" si="10"/>
        <v>923</v>
      </c>
    </row>
    <row r="24" spans="1:42" s="185" customFormat="1" ht="13.9" customHeight="1">
      <c r="A24" s="213"/>
      <c r="B24" s="213" t="s">
        <v>72</v>
      </c>
      <c r="C24" s="214">
        <v>193</v>
      </c>
      <c r="D24" s="215">
        <v>1100830</v>
      </c>
      <c r="E24" s="215">
        <f t="shared" si="0"/>
        <v>5703</v>
      </c>
      <c r="F24" s="214">
        <v>225</v>
      </c>
      <c r="G24" s="215">
        <v>1220082</v>
      </c>
      <c r="H24" s="215">
        <f t="shared" si="9"/>
        <v>5422</v>
      </c>
      <c r="I24" s="214">
        <v>235</v>
      </c>
      <c r="J24" s="215">
        <v>1269517</v>
      </c>
      <c r="K24" s="215">
        <f t="shared" si="2"/>
        <v>5402</v>
      </c>
      <c r="L24" s="214">
        <v>231</v>
      </c>
      <c r="M24" s="215">
        <v>1289430</v>
      </c>
      <c r="N24" s="215">
        <f t="shared" si="3"/>
        <v>5581</v>
      </c>
      <c r="O24" s="216"/>
      <c r="P24" s="214">
        <v>229</v>
      </c>
      <c r="Q24" s="215">
        <v>1350958</v>
      </c>
      <c r="R24" s="215">
        <f t="shared" si="4"/>
        <v>5899</v>
      </c>
      <c r="S24" s="216"/>
      <c r="T24" s="214">
        <v>256</v>
      </c>
      <c r="U24" s="215">
        <v>1628232</v>
      </c>
      <c r="V24" s="215">
        <f t="shared" si="5"/>
        <v>6360</v>
      </c>
      <c r="W24" s="216"/>
      <c r="X24" s="214">
        <v>246</v>
      </c>
      <c r="Y24" s="215">
        <v>1644215</v>
      </c>
      <c r="Z24" s="215">
        <f t="shared" si="11"/>
        <v>6683</v>
      </c>
      <c r="AA24" s="216"/>
      <c r="AB24" s="351">
        <v>283</v>
      </c>
      <c r="AC24" s="352">
        <v>2040145</v>
      </c>
      <c r="AD24" s="352">
        <f t="shared" si="6"/>
        <v>7208</v>
      </c>
      <c r="AE24" s="216"/>
      <c r="AF24" s="351">
        <v>313</v>
      </c>
      <c r="AG24" s="352">
        <v>2475577</v>
      </c>
      <c r="AH24" s="352">
        <f t="shared" si="7"/>
        <v>7909</v>
      </c>
      <c r="AI24" s="216"/>
      <c r="AJ24" s="351">
        <v>287</v>
      </c>
      <c r="AK24" s="352">
        <v>2073171</v>
      </c>
      <c r="AL24" s="352">
        <f t="shared" si="8"/>
        <v>7223</v>
      </c>
      <c r="AM24" s="216"/>
      <c r="AN24" s="351">
        <v>251</v>
      </c>
      <c r="AO24" s="352">
        <v>1765558</v>
      </c>
      <c r="AP24" s="352">
        <f t="shared" si="10"/>
        <v>7034</v>
      </c>
    </row>
    <row r="25" spans="1:42" s="185" customFormat="1" ht="13.9" customHeight="1">
      <c r="A25" s="213"/>
      <c r="B25" s="213" t="s">
        <v>74</v>
      </c>
      <c r="C25" s="214">
        <v>117</v>
      </c>
      <c r="D25" s="215">
        <v>426310</v>
      </c>
      <c r="E25" s="215">
        <f t="shared" si="0"/>
        <v>3643</v>
      </c>
      <c r="F25" s="214">
        <v>104</v>
      </c>
      <c r="G25" s="215">
        <v>354542</v>
      </c>
      <c r="H25" s="215">
        <f t="shared" si="9"/>
        <v>3409</v>
      </c>
      <c r="I25" s="214">
        <v>79</v>
      </c>
      <c r="J25" s="215">
        <v>268521</v>
      </c>
      <c r="K25" s="215">
        <f t="shared" si="2"/>
        <v>3399</v>
      </c>
      <c r="L25" s="214">
        <v>75</v>
      </c>
      <c r="M25" s="215">
        <v>269786</v>
      </c>
      <c r="N25" s="215">
        <f t="shared" ref="N25:N37" si="12">QUOTIENT(M25,L25)</f>
        <v>3597</v>
      </c>
      <c r="O25" s="216"/>
      <c r="P25" s="214">
        <v>82</v>
      </c>
      <c r="Q25" s="215">
        <v>291285</v>
      </c>
      <c r="R25" s="215">
        <f t="shared" ref="R25:R27" si="13">QUOTIENT(Q25,P25)</f>
        <v>3552</v>
      </c>
      <c r="S25" s="216"/>
      <c r="T25" s="214">
        <v>73</v>
      </c>
      <c r="U25" s="215">
        <v>260943</v>
      </c>
      <c r="V25" s="215">
        <f t="shared" si="5"/>
        <v>3574</v>
      </c>
      <c r="W25" s="216"/>
      <c r="X25" s="214">
        <v>95</v>
      </c>
      <c r="Y25" s="215">
        <v>333278</v>
      </c>
      <c r="Z25" s="215">
        <f t="shared" si="11"/>
        <v>3508</v>
      </c>
      <c r="AA25" s="216"/>
      <c r="AB25" s="351">
        <v>79</v>
      </c>
      <c r="AC25" s="352">
        <v>279619</v>
      </c>
      <c r="AD25" s="352">
        <f t="shared" si="6"/>
        <v>3539</v>
      </c>
      <c r="AE25" s="216"/>
      <c r="AF25" s="351">
        <v>90</v>
      </c>
      <c r="AG25" s="352">
        <v>297284</v>
      </c>
      <c r="AH25" s="352">
        <f t="shared" si="7"/>
        <v>3303</v>
      </c>
      <c r="AI25" s="216"/>
      <c r="AJ25" s="351">
        <v>134</v>
      </c>
      <c r="AK25" s="352">
        <v>482152</v>
      </c>
      <c r="AL25" s="352">
        <f t="shared" si="8"/>
        <v>3598</v>
      </c>
      <c r="AM25" s="216"/>
      <c r="AN25" s="351">
        <v>156</v>
      </c>
      <c r="AO25" s="352">
        <v>531649</v>
      </c>
      <c r="AP25" s="352">
        <f t="shared" si="10"/>
        <v>3408</v>
      </c>
    </row>
    <row r="26" spans="1:42" s="230" customFormat="1" ht="17.25" customHeight="1">
      <c r="A26" s="224" t="s">
        <v>19</v>
      </c>
      <c r="B26" s="233"/>
      <c r="C26" s="231">
        <v>33037</v>
      </c>
      <c r="D26" s="226">
        <v>180137381</v>
      </c>
      <c r="E26" s="227">
        <f t="shared" si="0"/>
        <v>5452</v>
      </c>
      <c r="F26" s="231">
        <f>SUM(F27:F31)</f>
        <v>30386</v>
      </c>
      <c r="G26" s="232">
        <f>SUM(G27:G31)</f>
        <v>177740520</v>
      </c>
      <c r="H26" s="227">
        <f t="shared" si="9"/>
        <v>5849</v>
      </c>
      <c r="I26" s="231">
        <f>SUM(I27:I31)</f>
        <v>31220</v>
      </c>
      <c r="J26" s="232">
        <f>SUM(J27:J31)</f>
        <v>183480498</v>
      </c>
      <c r="K26" s="227">
        <f t="shared" si="2"/>
        <v>5877</v>
      </c>
      <c r="L26" s="231">
        <f>SUM(L27:L31)</f>
        <v>31513</v>
      </c>
      <c r="M26" s="232">
        <f>SUM(M27:M31)</f>
        <v>192411334</v>
      </c>
      <c r="N26" s="227">
        <f t="shared" si="12"/>
        <v>6105</v>
      </c>
      <c r="O26" s="229"/>
      <c r="P26" s="231">
        <f>SUM(P27:P31)</f>
        <v>30842</v>
      </c>
      <c r="Q26" s="232">
        <f>SUM(Q27:Q31)</f>
        <v>195359543</v>
      </c>
      <c r="R26" s="227">
        <f t="shared" si="13"/>
        <v>6334</v>
      </c>
      <c r="S26" s="229"/>
      <c r="T26" s="231">
        <f>SUM(T27:T31)</f>
        <v>29390</v>
      </c>
      <c r="U26" s="232">
        <f>SUM(U27:U31)</f>
        <v>193880730</v>
      </c>
      <c r="V26" s="227">
        <f t="shared" si="5"/>
        <v>6596</v>
      </c>
      <c r="W26" s="229"/>
      <c r="X26" s="231">
        <f>SUM(X27:X31)</f>
        <v>27176</v>
      </c>
      <c r="Y26" s="232">
        <f>SUM(Y27:Y31)</f>
        <v>181046969</v>
      </c>
      <c r="Z26" s="227">
        <f t="shared" si="11"/>
        <v>6662</v>
      </c>
      <c r="AA26" s="229"/>
      <c r="AB26" s="354">
        <f>SUM(AB27:AB31)</f>
        <v>24054</v>
      </c>
      <c r="AC26" s="355">
        <f>SUM(AC27:AC31)</f>
        <v>165844097</v>
      </c>
      <c r="AD26" s="350">
        <f t="shared" si="6"/>
        <v>6894</v>
      </c>
      <c r="AE26" s="229"/>
      <c r="AF26" s="354">
        <f>SUM(AF27:AF31)</f>
        <v>23764</v>
      </c>
      <c r="AG26" s="355">
        <f>SUM(AG27:AG31)</f>
        <v>173478630</v>
      </c>
      <c r="AH26" s="350">
        <f t="shared" si="7"/>
        <v>7300</v>
      </c>
      <c r="AI26" s="229"/>
      <c r="AJ26" s="354">
        <f>SUM(AJ27:AJ31)</f>
        <v>23347</v>
      </c>
      <c r="AK26" s="355">
        <f>SUM(AK27:AK31)</f>
        <v>176777197</v>
      </c>
      <c r="AL26" s="350">
        <f t="shared" si="8"/>
        <v>7571</v>
      </c>
      <c r="AM26" s="229"/>
      <c r="AN26" s="354">
        <f>SUM(AN27:AN31)</f>
        <v>22662</v>
      </c>
      <c r="AO26" s="355">
        <f>SUM(AO27:AO31)</f>
        <v>182844666</v>
      </c>
      <c r="AP26" s="350">
        <f t="shared" si="10"/>
        <v>8068</v>
      </c>
    </row>
    <row r="27" spans="1:42" s="185" customFormat="1" ht="13.9" customHeight="1">
      <c r="A27" s="213"/>
      <c r="B27" s="213" t="s">
        <v>87</v>
      </c>
      <c r="C27" s="220">
        <v>93</v>
      </c>
      <c r="D27" s="215">
        <v>210289</v>
      </c>
      <c r="E27" s="215">
        <f t="shared" si="0"/>
        <v>2261</v>
      </c>
      <c r="F27" s="220">
        <v>80</v>
      </c>
      <c r="G27" s="215">
        <v>182801</v>
      </c>
      <c r="H27" s="215">
        <f t="shared" si="9"/>
        <v>2285</v>
      </c>
      <c r="I27" s="220">
        <v>140</v>
      </c>
      <c r="J27" s="215">
        <v>353794</v>
      </c>
      <c r="K27" s="215">
        <f t="shared" si="2"/>
        <v>2527</v>
      </c>
      <c r="L27" s="220">
        <v>145</v>
      </c>
      <c r="M27" s="215">
        <v>436903</v>
      </c>
      <c r="N27" s="215">
        <f t="shared" si="12"/>
        <v>3013</v>
      </c>
      <c r="O27" s="216"/>
      <c r="P27" s="220">
        <v>146</v>
      </c>
      <c r="Q27" s="215">
        <v>382281</v>
      </c>
      <c r="R27" s="215">
        <f t="shared" si="13"/>
        <v>2618</v>
      </c>
      <c r="S27" s="216"/>
      <c r="T27" s="220">
        <v>123</v>
      </c>
      <c r="U27" s="215">
        <v>293664</v>
      </c>
      <c r="V27" s="215">
        <f t="shared" si="5"/>
        <v>2387</v>
      </c>
      <c r="W27" s="216"/>
      <c r="X27" s="220">
        <v>76</v>
      </c>
      <c r="Y27" s="215">
        <v>192065</v>
      </c>
      <c r="Z27" s="215">
        <f t="shared" si="11"/>
        <v>2527</v>
      </c>
      <c r="AA27" s="216"/>
      <c r="AB27" s="358">
        <v>77</v>
      </c>
      <c r="AC27" s="352">
        <v>184562</v>
      </c>
      <c r="AD27" s="352">
        <f t="shared" si="6"/>
        <v>2396</v>
      </c>
      <c r="AE27" s="216"/>
      <c r="AF27" s="358">
        <v>91</v>
      </c>
      <c r="AG27" s="352">
        <v>265966</v>
      </c>
      <c r="AH27" s="352">
        <f t="shared" si="7"/>
        <v>2922</v>
      </c>
      <c r="AI27" s="216"/>
      <c r="AJ27" s="358">
        <v>111</v>
      </c>
      <c r="AK27" s="352">
        <v>357809</v>
      </c>
      <c r="AL27" s="352">
        <f t="shared" si="8"/>
        <v>3223</v>
      </c>
      <c r="AM27" s="216"/>
      <c r="AN27" s="358">
        <v>94</v>
      </c>
      <c r="AO27" s="352">
        <v>336672</v>
      </c>
      <c r="AP27" s="352">
        <f t="shared" si="10"/>
        <v>3581</v>
      </c>
    </row>
    <row r="28" spans="1:42" s="185" customFormat="1" ht="13.9" customHeight="1">
      <c r="A28" s="213"/>
      <c r="B28" s="213" t="s">
        <v>22</v>
      </c>
      <c r="C28" s="220">
        <v>175</v>
      </c>
      <c r="D28" s="215">
        <v>484400</v>
      </c>
      <c r="E28" s="215">
        <f t="shared" si="0"/>
        <v>2768</v>
      </c>
      <c r="F28" s="220">
        <v>165</v>
      </c>
      <c r="G28" s="215">
        <v>552650</v>
      </c>
      <c r="H28" s="215">
        <f t="shared" si="9"/>
        <v>3349</v>
      </c>
      <c r="I28" s="220">
        <v>165</v>
      </c>
      <c r="J28" s="215">
        <v>807538</v>
      </c>
      <c r="K28" s="215">
        <f t="shared" si="2"/>
        <v>4894</v>
      </c>
      <c r="L28" s="220">
        <v>166</v>
      </c>
      <c r="M28" s="215">
        <v>823850</v>
      </c>
      <c r="N28" s="215">
        <f t="shared" si="12"/>
        <v>4962</v>
      </c>
      <c r="O28" s="216"/>
      <c r="P28" s="220">
        <v>152</v>
      </c>
      <c r="Q28" s="215">
        <v>888100</v>
      </c>
      <c r="R28" s="215">
        <f t="shared" ref="R28:R37" si="14">QUOTIENT(Q28,P28)</f>
        <v>5842</v>
      </c>
      <c r="S28" s="216"/>
      <c r="T28" s="220">
        <v>172</v>
      </c>
      <c r="U28" s="215">
        <v>663650</v>
      </c>
      <c r="V28" s="215">
        <f t="shared" si="5"/>
        <v>3858</v>
      </c>
      <c r="W28" s="216"/>
      <c r="X28" s="220">
        <v>133</v>
      </c>
      <c r="Y28" s="215">
        <v>671366</v>
      </c>
      <c r="Z28" s="215">
        <f t="shared" si="11"/>
        <v>5047</v>
      </c>
      <c r="AA28" s="216"/>
      <c r="AB28" s="358">
        <v>155</v>
      </c>
      <c r="AC28" s="352">
        <v>1003638</v>
      </c>
      <c r="AD28" s="352">
        <f t="shared" si="6"/>
        <v>6475</v>
      </c>
      <c r="AE28" s="216"/>
      <c r="AF28" s="358">
        <v>150</v>
      </c>
      <c r="AG28" s="352">
        <v>1862600</v>
      </c>
      <c r="AH28" s="352">
        <f t="shared" si="7"/>
        <v>12417</v>
      </c>
      <c r="AI28" s="216"/>
      <c r="AJ28" s="358">
        <v>134</v>
      </c>
      <c r="AK28" s="352">
        <v>1479700</v>
      </c>
      <c r="AL28" s="352">
        <f t="shared" si="8"/>
        <v>11042</v>
      </c>
      <c r="AM28" s="216"/>
      <c r="AN28" s="358">
        <v>121</v>
      </c>
      <c r="AO28" s="352">
        <v>324819</v>
      </c>
      <c r="AP28" s="352">
        <f t="shared" si="10"/>
        <v>2684</v>
      </c>
    </row>
    <row r="29" spans="1:42" s="185" customFormat="1" ht="13.9" customHeight="1">
      <c r="A29" s="213"/>
      <c r="B29" s="213" t="s">
        <v>83</v>
      </c>
      <c r="C29" s="220">
        <v>0</v>
      </c>
      <c r="D29" s="215">
        <v>0</v>
      </c>
      <c r="E29" s="215">
        <v>0</v>
      </c>
      <c r="F29" s="220">
        <v>35</v>
      </c>
      <c r="G29" s="215">
        <v>34000</v>
      </c>
      <c r="H29" s="215">
        <f t="shared" si="9"/>
        <v>971</v>
      </c>
      <c r="I29" s="220">
        <v>39</v>
      </c>
      <c r="J29" s="215">
        <v>38500</v>
      </c>
      <c r="K29" s="215">
        <f t="shared" si="2"/>
        <v>987</v>
      </c>
      <c r="L29" s="220">
        <v>44</v>
      </c>
      <c r="M29" s="215">
        <v>43500</v>
      </c>
      <c r="N29" s="215">
        <f t="shared" si="12"/>
        <v>988</v>
      </c>
      <c r="O29" s="216"/>
      <c r="P29" s="220">
        <v>39</v>
      </c>
      <c r="Q29" s="215">
        <v>39000</v>
      </c>
      <c r="R29" s="215">
        <f t="shared" si="14"/>
        <v>1000</v>
      </c>
      <c r="S29" s="216"/>
      <c r="T29" s="220">
        <v>50</v>
      </c>
      <c r="U29" s="215">
        <v>50000</v>
      </c>
      <c r="V29" s="215">
        <f t="shared" si="5"/>
        <v>1000</v>
      </c>
      <c r="W29" s="216"/>
      <c r="X29" s="220">
        <v>42</v>
      </c>
      <c r="Y29" s="215">
        <v>41550</v>
      </c>
      <c r="Z29" s="215">
        <f t="shared" si="11"/>
        <v>989</v>
      </c>
      <c r="AA29" s="216"/>
      <c r="AB29" s="358">
        <v>34</v>
      </c>
      <c r="AC29" s="352">
        <v>33500</v>
      </c>
      <c r="AD29" s="352">
        <f t="shared" si="6"/>
        <v>985</v>
      </c>
      <c r="AE29" s="216"/>
      <c r="AF29" s="358">
        <v>24</v>
      </c>
      <c r="AG29" s="352">
        <v>24000</v>
      </c>
      <c r="AH29" s="352">
        <f t="shared" si="7"/>
        <v>1000</v>
      </c>
      <c r="AI29" s="216"/>
      <c r="AJ29" s="358">
        <v>43</v>
      </c>
      <c r="AK29" s="352">
        <v>120500</v>
      </c>
      <c r="AL29" s="352">
        <f t="shared" si="8"/>
        <v>2802</v>
      </c>
      <c r="AM29" s="216"/>
      <c r="AN29" s="358">
        <v>22</v>
      </c>
      <c r="AO29" s="352">
        <v>26400</v>
      </c>
      <c r="AP29" s="352">
        <f t="shared" si="10"/>
        <v>1200</v>
      </c>
    </row>
    <row r="30" spans="1:42" s="185" customFormat="1" ht="13.9" customHeight="1">
      <c r="A30" s="213"/>
      <c r="B30" s="213" t="s">
        <v>23</v>
      </c>
      <c r="C30" s="220">
        <v>27991</v>
      </c>
      <c r="D30" s="215">
        <v>159198736</v>
      </c>
      <c r="E30" s="215">
        <f t="shared" si="0"/>
        <v>5687</v>
      </c>
      <c r="F30" s="220">
        <v>27969</v>
      </c>
      <c r="G30" s="215">
        <v>157544410</v>
      </c>
      <c r="H30" s="215">
        <f t="shared" si="9"/>
        <v>5632</v>
      </c>
      <c r="I30" s="220">
        <v>28298</v>
      </c>
      <c r="J30" s="215">
        <v>157974692</v>
      </c>
      <c r="K30" s="215">
        <f t="shared" si="2"/>
        <v>5582</v>
      </c>
      <c r="L30" s="220">
        <v>28302</v>
      </c>
      <c r="M30" s="215">
        <v>160243210</v>
      </c>
      <c r="N30" s="215">
        <f t="shared" si="12"/>
        <v>5661</v>
      </c>
      <c r="O30" s="216"/>
      <c r="P30" s="220">
        <v>27283</v>
      </c>
      <c r="Q30" s="215">
        <v>157844471</v>
      </c>
      <c r="R30" s="215">
        <f t="shared" si="14"/>
        <v>5785</v>
      </c>
      <c r="S30" s="216"/>
      <c r="T30" s="220">
        <v>25694</v>
      </c>
      <c r="U30" s="215">
        <v>153268983</v>
      </c>
      <c r="V30" s="215">
        <f t="shared" si="5"/>
        <v>5965</v>
      </c>
      <c r="W30" s="216"/>
      <c r="X30" s="220">
        <v>24166</v>
      </c>
      <c r="Y30" s="215">
        <v>146276445</v>
      </c>
      <c r="Z30" s="215">
        <f t="shared" si="11"/>
        <v>6052</v>
      </c>
      <c r="AA30" s="216"/>
      <c r="AB30" s="358">
        <v>21179</v>
      </c>
      <c r="AC30" s="352">
        <v>131162701</v>
      </c>
      <c r="AD30" s="352">
        <f t="shared" si="6"/>
        <v>6193</v>
      </c>
      <c r="AE30" s="216"/>
      <c r="AF30" s="358">
        <v>20672</v>
      </c>
      <c r="AG30" s="352">
        <v>133258616</v>
      </c>
      <c r="AH30" s="352">
        <f t="shared" si="7"/>
        <v>6446</v>
      </c>
      <c r="AI30" s="216"/>
      <c r="AJ30" s="358">
        <v>20090</v>
      </c>
      <c r="AK30" s="352">
        <v>132758860</v>
      </c>
      <c r="AL30" s="352">
        <f t="shared" si="8"/>
        <v>6608</v>
      </c>
      <c r="AM30" s="216"/>
      <c r="AN30" s="358">
        <v>19295</v>
      </c>
      <c r="AO30" s="352">
        <v>135518230</v>
      </c>
      <c r="AP30" s="352">
        <f t="shared" si="10"/>
        <v>7023</v>
      </c>
    </row>
    <row r="31" spans="1:42" s="185" customFormat="1" ht="13.9" customHeight="1">
      <c r="A31" s="213"/>
      <c r="B31" s="213" t="s">
        <v>88</v>
      </c>
      <c r="C31" s="220">
        <v>1986</v>
      </c>
      <c r="D31" s="215">
        <v>17237731</v>
      </c>
      <c r="E31" s="215">
        <f t="shared" si="0"/>
        <v>8679</v>
      </c>
      <c r="F31" s="220">
        <v>2137</v>
      </c>
      <c r="G31" s="215">
        <v>19426659</v>
      </c>
      <c r="H31" s="215">
        <f t="shared" si="9"/>
        <v>9090</v>
      </c>
      <c r="I31" s="220">
        <v>2578</v>
      </c>
      <c r="J31" s="215">
        <v>24305974</v>
      </c>
      <c r="K31" s="215">
        <f t="shared" si="2"/>
        <v>9428</v>
      </c>
      <c r="L31" s="220">
        <v>2856</v>
      </c>
      <c r="M31" s="215">
        <v>30863871</v>
      </c>
      <c r="N31" s="215">
        <f t="shared" si="12"/>
        <v>10806</v>
      </c>
      <c r="O31" s="216"/>
      <c r="P31" s="220">
        <v>3222</v>
      </c>
      <c r="Q31" s="215">
        <v>36205691</v>
      </c>
      <c r="R31" s="215">
        <f t="shared" si="14"/>
        <v>11237</v>
      </c>
      <c r="S31" s="216"/>
      <c r="T31" s="220">
        <v>3351</v>
      </c>
      <c r="U31" s="215">
        <v>39604433</v>
      </c>
      <c r="V31" s="215">
        <f t="shared" si="5"/>
        <v>11818</v>
      </c>
      <c r="W31" s="216"/>
      <c r="X31" s="220">
        <v>2759</v>
      </c>
      <c r="Y31" s="215">
        <v>33865543</v>
      </c>
      <c r="Z31" s="215">
        <f t="shared" si="11"/>
        <v>12274</v>
      </c>
      <c r="AA31" s="216"/>
      <c r="AB31" s="358">
        <v>2609</v>
      </c>
      <c r="AC31" s="352">
        <v>33459696</v>
      </c>
      <c r="AD31" s="352">
        <f t="shared" si="6"/>
        <v>12824</v>
      </c>
      <c r="AE31" s="216"/>
      <c r="AF31" s="358">
        <v>2827</v>
      </c>
      <c r="AG31" s="352">
        <v>38067448</v>
      </c>
      <c r="AH31" s="352">
        <f t="shared" si="7"/>
        <v>13465</v>
      </c>
      <c r="AI31" s="216"/>
      <c r="AJ31" s="358">
        <v>2969</v>
      </c>
      <c r="AK31" s="352">
        <v>42060328</v>
      </c>
      <c r="AL31" s="352">
        <f t="shared" si="8"/>
        <v>14166</v>
      </c>
      <c r="AM31" s="216"/>
      <c r="AN31" s="358">
        <v>3130</v>
      </c>
      <c r="AO31" s="352">
        <v>46638545</v>
      </c>
      <c r="AP31" s="352">
        <f t="shared" si="10"/>
        <v>14900</v>
      </c>
    </row>
    <row r="32" spans="1:42" s="230" customFormat="1" ht="17.25" customHeight="1">
      <c r="A32" s="224" t="s">
        <v>25</v>
      </c>
      <c r="B32" s="224"/>
      <c r="C32" s="231">
        <v>15016</v>
      </c>
      <c r="D32" s="226">
        <v>67489655</v>
      </c>
      <c r="E32" s="227">
        <f t="shared" si="0"/>
        <v>4494</v>
      </c>
      <c r="F32" s="231">
        <f>SUM(F33:F36)</f>
        <v>16163</v>
      </c>
      <c r="G32" s="232">
        <f>SUM(G33:G36)</f>
        <v>71743553</v>
      </c>
      <c r="H32" s="227">
        <f t="shared" si="9"/>
        <v>4438</v>
      </c>
      <c r="I32" s="231">
        <f>SUM(I33:I36)</f>
        <v>17476</v>
      </c>
      <c r="J32" s="232">
        <f>SUM(J33:J36)</f>
        <v>82141303</v>
      </c>
      <c r="K32" s="227">
        <f t="shared" si="2"/>
        <v>4700</v>
      </c>
      <c r="L32" s="231">
        <f>SUM(L33:L36)</f>
        <v>17859</v>
      </c>
      <c r="M32" s="232">
        <f>SUM(M33:M36)</f>
        <v>88686776</v>
      </c>
      <c r="N32" s="227">
        <f t="shared" si="12"/>
        <v>4965</v>
      </c>
      <c r="O32" s="229"/>
      <c r="P32" s="231">
        <f>SUM(P33:P36)</f>
        <v>17226</v>
      </c>
      <c r="Q32" s="232">
        <f>SUM(Q33:Q36)</f>
        <v>87471172</v>
      </c>
      <c r="R32" s="227">
        <f t="shared" si="14"/>
        <v>5077</v>
      </c>
      <c r="S32" s="229"/>
      <c r="T32" s="231">
        <f>SUM(T33:T36)</f>
        <v>14984</v>
      </c>
      <c r="U32" s="232">
        <f>SUM(U33:U36)</f>
        <v>86910422</v>
      </c>
      <c r="V32" s="227">
        <f t="shared" si="5"/>
        <v>5800</v>
      </c>
      <c r="W32" s="229"/>
      <c r="X32" s="231">
        <f>SUM(X33:X36)</f>
        <v>12979</v>
      </c>
      <c r="Y32" s="232">
        <f>SUM(Y33:Y36)</f>
        <v>81394095</v>
      </c>
      <c r="Z32" s="227">
        <f t="shared" si="11"/>
        <v>6271</v>
      </c>
      <c r="AA32" s="229"/>
      <c r="AB32" s="354">
        <f>SUM(AB33:AB36)</f>
        <v>12686</v>
      </c>
      <c r="AC32" s="355">
        <f>SUM(AC33:AC36)</f>
        <v>86530206</v>
      </c>
      <c r="AD32" s="350">
        <f t="shared" si="6"/>
        <v>6820</v>
      </c>
      <c r="AE32" s="229"/>
      <c r="AF32" s="354">
        <f>SUM(AF33:AF36)</f>
        <v>13813</v>
      </c>
      <c r="AG32" s="355">
        <f>SUM(AG33:AG36)</f>
        <v>87871926</v>
      </c>
      <c r="AH32" s="350">
        <f t="shared" si="7"/>
        <v>6361</v>
      </c>
      <c r="AI32" s="229"/>
      <c r="AJ32" s="354">
        <f>SUM(AJ33:AJ36)</f>
        <v>14076</v>
      </c>
      <c r="AK32" s="355">
        <f>SUM(AK33:AK36)</f>
        <v>92203147</v>
      </c>
      <c r="AL32" s="350">
        <f t="shared" si="8"/>
        <v>6550</v>
      </c>
      <c r="AM32" s="229"/>
      <c r="AN32" s="354">
        <f>SUM(AN33:AN36)</f>
        <v>14084</v>
      </c>
      <c r="AO32" s="355">
        <f>SUM(AO33:AO36)</f>
        <v>95962955</v>
      </c>
      <c r="AP32" s="350">
        <f t="shared" si="10"/>
        <v>6813</v>
      </c>
    </row>
    <row r="33" spans="1:42" s="185" customFormat="1" ht="13.9" customHeight="1">
      <c r="A33" s="213"/>
      <c r="B33" s="213" t="s">
        <v>75</v>
      </c>
      <c r="C33" s="220">
        <v>1261</v>
      </c>
      <c r="D33" s="215">
        <v>14144497</v>
      </c>
      <c r="E33" s="215">
        <f t="shared" si="0"/>
        <v>11216</v>
      </c>
      <c r="F33" s="220">
        <v>1167</v>
      </c>
      <c r="G33" s="215">
        <v>13918574</v>
      </c>
      <c r="H33" s="215">
        <f t="shared" si="9"/>
        <v>11926</v>
      </c>
      <c r="I33" s="220">
        <v>1247</v>
      </c>
      <c r="J33" s="215">
        <v>15261359</v>
      </c>
      <c r="K33" s="215">
        <f t="shared" si="2"/>
        <v>12238</v>
      </c>
      <c r="L33" s="220">
        <v>1303</v>
      </c>
      <c r="M33" s="215">
        <v>16712674</v>
      </c>
      <c r="N33" s="215">
        <f t="shared" si="12"/>
        <v>12826</v>
      </c>
      <c r="O33" s="221"/>
      <c r="P33" s="220">
        <v>1262</v>
      </c>
      <c r="Q33" s="215">
        <v>16933880</v>
      </c>
      <c r="R33" s="215">
        <f t="shared" si="14"/>
        <v>13418</v>
      </c>
      <c r="S33" s="221"/>
      <c r="T33" s="220">
        <v>1171</v>
      </c>
      <c r="U33" s="215">
        <v>15743197</v>
      </c>
      <c r="V33" s="215">
        <f t="shared" si="5"/>
        <v>13444</v>
      </c>
      <c r="W33" s="221"/>
      <c r="X33" s="220">
        <v>1217</v>
      </c>
      <c r="Y33" s="215">
        <v>16147449</v>
      </c>
      <c r="Z33" s="215">
        <f t="shared" si="11"/>
        <v>13268</v>
      </c>
      <c r="AA33" s="221"/>
      <c r="AB33" s="358">
        <v>1135</v>
      </c>
      <c r="AC33" s="352">
        <v>16655020</v>
      </c>
      <c r="AD33" s="352">
        <f t="shared" si="6"/>
        <v>14674</v>
      </c>
      <c r="AE33" s="221"/>
      <c r="AF33" s="358">
        <v>1263</v>
      </c>
      <c r="AG33" s="352">
        <v>17761632</v>
      </c>
      <c r="AH33" s="352">
        <f t="shared" si="7"/>
        <v>14063</v>
      </c>
      <c r="AI33" s="221"/>
      <c r="AJ33" s="358">
        <v>1325</v>
      </c>
      <c r="AK33" s="352">
        <v>19478883</v>
      </c>
      <c r="AL33" s="352">
        <f t="shared" si="8"/>
        <v>14701</v>
      </c>
      <c r="AM33" s="221"/>
      <c r="AN33" s="358">
        <v>1357</v>
      </c>
      <c r="AO33" s="352">
        <v>20615149</v>
      </c>
      <c r="AP33" s="352">
        <f t="shared" si="10"/>
        <v>15191</v>
      </c>
    </row>
    <row r="34" spans="1:42" s="185" customFormat="1" ht="13.9" customHeight="1">
      <c r="A34" s="213"/>
      <c r="B34" s="213" t="s">
        <v>26</v>
      </c>
      <c r="C34" s="220">
        <v>1083</v>
      </c>
      <c r="D34" s="215">
        <v>1036753</v>
      </c>
      <c r="E34" s="215">
        <f t="shared" si="0"/>
        <v>957</v>
      </c>
      <c r="F34" s="220">
        <v>1421</v>
      </c>
      <c r="G34" s="215">
        <v>1344951</v>
      </c>
      <c r="H34" s="215">
        <f t="shared" si="9"/>
        <v>946</v>
      </c>
      <c r="I34" s="220">
        <v>1579</v>
      </c>
      <c r="J34" s="215">
        <v>1445473</v>
      </c>
      <c r="K34" s="215">
        <f t="shared" si="2"/>
        <v>915</v>
      </c>
      <c r="L34" s="220">
        <v>1596</v>
      </c>
      <c r="M34" s="215">
        <v>1342483</v>
      </c>
      <c r="N34" s="215">
        <f t="shared" si="12"/>
        <v>841</v>
      </c>
      <c r="O34" s="221"/>
      <c r="P34" s="220">
        <v>1452</v>
      </c>
      <c r="Q34" s="215">
        <v>1560788</v>
      </c>
      <c r="R34" s="215">
        <f t="shared" si="14"/>
        <v>1074</v>
      </c>
      <c r="S34" s="221"/>
      <c r="T34" s="220">
        <v>1264</v>
      </c>
      <c r="U34" s="215">
        <v>1771774</v>
      </c>
      <c r="V34" s="215">
        <f t="shared" si="5"/>
        <v>1401</v>
      </c>
      <c r="W34" s="221"/>
      <c r="X34" s="220">
        <v>1031</v>
      </c>
      <c r="Y34" s="215">
        <v>1465115</v>
      </c>
      <c r="Z34" s="215">
        <f t="shared" si="11"/>
        <v>1421</v>
      </c>
      <c r="AA34" s="221"/>
      <c r="AB34" s="358">
        <v>1044</v>
      </c>
      <c r="AC34" s="352">
        <v>1787044</v>
      </c>
      <c r="AD34" s="352">
        <f t="shared" si="6"/>
        <v>1711</v>
      </c>
      <c r="AE34" s="221"/>
      <c r="AF34" s="358">
        <v>1028</v>
      </c>
      <c r="AG34" s="352">
        <v>1832639</v>
      </c>
      <c r="AH34" s="352">
        <f t="shared" si="7"/>
        <v>1782</v>
      </c>
      <c r="AI34" s="221"/>
      <c r="AJ34" s="358">
        <v>986</v>
      </c>
      <c r="AK34" s="352">
        <v>1527202</v>
      </c>
      <c r="AL34" s="352">
        <f t="shared" si="8"/>
        <v>1548</v>
      </c>
      <c r="AM34" s="221"/>
      <c r="AN34" s="358">
        <v>1021</v>
      </c>
      <c r="AO34" s="352">
        <v>1561469</v>
      </c>
      <c r="AP34" s="352">
        <f t="shared" si="10"/>
        <v>1529</v>
      </c>
    </row>
    <row r="35" spans="1:42" s="185" customFormat="1" ht="13.9" customHeight="1">
      <c r="A35" s="213"/>
      <c r="B35" s="213" t="s">
        <v>76</v>
      </c>
      <c r="C35" s="220">
        <v>2367</v>
      </c>
      <c r="D35" s="215">
        <v>30793122</v>
      </c>
      <c r="E35" s="215">
        <f t="shared" si="0"/>
        <v>13009</v>
      </c>
      <c r="F35" s="220">
        <v>2550</v>
      </c>
      <c r="G35" s="215">
        <v>34416485</v>
      </c>
      <c r="H35" s="215">
        <f t="shared" si="9"/>
        <v>13496</v>
      </c>
      <c r="I35" s="220">
        <v>2816</v>
      </c>
      <c r="J35" s="215">
        <v>41549233</v>
      </c>
      <c r="K35" s="215">
        <f t="shared" si="2"/>
        <v>14754</v>
      </c>
      <c r="L35" s="220">
        <v>2837</v>
      </c>
      <c r="M35" s="215">
        <v>45324837</v>
      </c>
      <c r="N35" s="215">
        <f t="shared" si="12"/>
        <v>15976</v>
      </c>
      <c r="O35" s="221"/>
      <c r="P35" s="220">
        <v>2696</v>
      </c>
      <c r="Q35" s="215">
        <v>43736666</v>
      </c>
      <c r="R35" s="215">
        <f t="shared" si="14"/>
        <v>16222</v>
      </c>
      <c r="S35" s="221"/>
      <c r="T35" s="220">
        <v>2644</v>
      </c>
      <c r="U35" s="215">
        <v>43670793</v>
      </c>
      <c r="V35" s="215">
        <f t="shared" si="5"/>
        <v>16516</v>
      </c>
      <c r="W35" s="221"/>
      <c r="X35" s="220">
        <v>2520</v>
      </c>
      <c r="Y35" s="215">
        <v>41505550</v>
      </c>
      <c r="Z35" s="215">
        <f t="shared" si="11"/>
        <v>16470</v>
      </c>
      <c r="AA35" s="221"/>
      <c r="AB35" s="358">
        <v>2307</v>
      </c>
      <c r="AC35" s="352">
        <v>42072692</v>
      </c>
      <c r="AD35" s="352">
        <f t="shared" si="6"/>
        <v>18236</v>
      </c>
      <c r="AE35" s="221"/>
      <c r="AF35" s="358">
        <v>2484</v>
      </c>
      <c r="AG35" s="352">
        <v>41017674</v>
      </c>
      <c r="AH35" s="352">
        <f t="shared" si="7"/>
        <v>16512</v>
      </c>
      <c r="AI35" s="221"/>
      <c r="AJ35" s="358">
        <v>2494</v>
      </c>
      <c r="AK35" s="352">
        <v>41452057</v>
      </c>
      <c r="AL35" s="352">
        <f t="shared" si="8"/>
        <v>16620</v>
      </c>
      <c r="AM35" s="221"/>
      <c r="AN35" s="358">
        <v>2463</v>
      </c>
      <c r="AO35" s="352">
        <v>42176920</v>
      </c>
      <c r="AP35" s="352">
        <f t="shared" si="10"/>
        <v>17124</v>
      </c>
    </row>
    <row r="36" spans="1:42" s="185" customFormat="1" ht="13.9" customHeight="1">
      <c r="A36" s="213"/>
      <c r="B36" s="213" t="s">
        <v>29</v>
      </c>
      <c r="C36" s="220">
        <v>10305</v>
      </c>
      <c r="D36" s="222">
        <v>21515283</v>
      </c>
      <c r="E36" s="222">
        <f t="shared" si="0"/>
        <v>2087</v>
      </c>
      <c r="F36" s="223">
        <v>11025</v>
      </c>
      <c r="G36" s="222">
        <v>22063543</v>
      </c>
      <c r="H36" s="222">
        <f t="shared" si="9"/>
        <v>2001</v>
      </c>
      <c r="I36" s="223">
        <v>11834</v>
      </c>
      <c r="J36" s="222">
        <v>23885238</v>
      </c>
      <c r="K36" s="222">
        <f t="shared" si="2"/>
        <v>2018</v>
      </c>
      <c r="L36" s="223">
        <v>12123</v>
      </c>
      <c r="M36" s="222">
        <v>25306782</v>
      </c>
      <c r="N36" s="222">
        <f t="shared" si="12"/>
        <v>2087</v>
      </c>
      <c r="O36" s="221"/>
      <c r="P36" s="223">
        <v>11816</v>
      </c>
      <c r="Q36" s="222">
        <v>25239838</v>
      </c>
      <c r="R36" s="222">
        <f t="shared" si="14"/>
        <v>2136</v>
      </c>
      <c r="S36" s="221"/>
      <c r="T36" s="223">
        <v>9905</v>
      </c>
      <c r="U36" s="222">
        <v>25724658</v>
      </c>
      <c r="V36" s="222">
        <f t="shared" si="5"/>
        <v>2597</v>
      </c>
      <c r="W36" s="221"/>
      <c r="X36" s="223">
        <v>8211</v>
      </c>
      <c r="Y36" s="222">
        <v>22275981</v>
      </c>
      <c r="Z36" s="222">
        <f t="shared" si="11"/>
        <v>2712</v>
      </c>
      <c r="AA36" s="221"/>
      <c r="AB36" s="359">
        <v>8200</v>
      </c>
      <c r="AC36" s="360">
        <v>26015450</v>
      </c>
      <c r="AD36" s="360">
        <f t="shared" si="6"/>
        <v>3172</v>
      </c>
      <c r="AE36" s="221"/>
      <c r="AF36" s="359">
        <v>9038</v>
      </c>
      <c r="AG36" s="360">
        <v>27259981</v>
      </c>
      <c r="AH36" s="360">
        <f t="shared" si="7"/>
        <v>3016</v>
      </c>
      <c r="AI36" s="221"/>
      <c r="AJ36" s="359">
        <v>9271</v>
      </c>
      <c r="AK36" s="360">
        <v>29745005</v>
      </c>
      <c r="AL36" s="360">
        <f t="shared" si="8"/>
        <v>3208</v>
      </c>
      <c r="AM36" s="221"/>
      <c r="AN36" s="359">
        <v>9243</v>
      </c>
      <c r="AO36" s="360">
        <v>31609417</v>
      </c>
      <c r="AP36" s="360">
        <f t="shared" si="10"/>
        <v>3419</v>
      </c>
    </row>
    <row r="37" spans="1:42" s="236" customFormat="1" ht="17.25" customHeight="1">
      <c r="A37" s="209" t="s">
        <v>41</v>
      </c>
      <c r="B37" s="234"/>
      <c r="C37" s="210">
        <v>100478</v>
      </c>
      <c r="D37" s="207">
        <v>396092553</v>
      </c>
      <c r="E37" s="208">
        <f t="shared" si="0"/>
        <v>3942</v>
      </c>
      <c r="F37" s="211">
        <f>SUM(F7+F15+F26+F32)</f>
        <v>106027</v>
      </c>
      <c r="G37" s="207">
        <f>SUM(G7+G15+G26+G32)</f>
        <v>411033942</v>
      </c>
      <c r="H37" s="208">
        <f t="shared" si="9"/>
        <v>3876</v>
      </c>
      <c r="I37" s="211">
        <f>SUM(I7+I15+I26+I32)</f>
        <v>111609</v>
      </c>
      <c r="J37" s="207">
        <f>SUM(J7+J15+J26+J32)</f>
        <v>446799982</v>
      </c>
      <c r="K37" s="208">
        <f t="shared" si="2"/>
        <v>4003</v>
      </c>
      <c r="L37" s="211">
        <f>SUM(L7+L15+L26+L32)</f>
        <v>117102</v>
      </c>
      <c r="M37" s="207">
        <f>SUM(M7+M15+M26+M32)</f>
        <v>488849532</v>
      </c>
      <c r="N37" s="208">
        <f t="shared" si="12"/>
        <v>4174</v>
      </c>
      <c r="O37" s="235"/>
      <c r="P37" s="211">
        <f>SUM(P7+P15+P26+P32)</f>
        <v>116516</v>
      </c>
      <c r="Q37" s="207">
        <f>SUM(Q7+Q15+Q26+Q32)</f>
        <v>499765858</v>
      </c>
      <c r="R37" s="208">
        <f t="shared" si="14"/>
        <v>4289</v>
      </c>
      <c r="S37" s="235"/>
      <c r="T37" s="211">
        <f>SUM(T7+T15+T26+T32)</f>
        <v>111136</v>
      </c>
      <c r="U37" s="207">
        <f>SUM(U7+U15+U26+U32)</f>
        <v>498430570</v>
      </c>
      <c r="V37" s="208">
        <f t="shared" si="5"/>
        <v>4484</v>
      </c>
      <c r="W37" s="235"/>
      <c r="X37" s="211">
        <f>SUM(X7+X15+X26+X32)</f>
        <v>100419</v>
      </c>
      <c r="Y37" s="207">
        <f>SUM(Y7+Y15+Y26+Y32)</f>
        <v>476221277</v>
      </c>
      <c r="Z37" s="208">
        <f t="shared" si="11"/>
        <v>4742</v>
      </c>
      <c r="AA37" s="235"/>
      <c r="AB37" s="361">
        <f>SUM(AB7+AB15+AB26+AB32)</f>
        <v>96196</v>
      </c>
      <c r="AC37" s="362">
        <f>SUM(AC7+AC15+AC26+AC32)</f>
        <v>473752088</v>
      </c>
      <c r="AD37" s="363">
        <f t="shared" si="6"/>
        <v>4924</v>
      </c>
      <c r="AE37" s="235"/>
      <c r="AF37" s="361">
        <f>SUM(AF7+AF15+AF26+AF32)</f>
        <v>97595</v>
      </c>
      <c r="AG37" s="362">
        <f>SUM(AG7+AG15+AG26+AG32)</f>
        <v>495465789</v>
      </c>
      <c r="AH37" s="363">
        <f t="shared" si="7"/>
        <v>5076</v>
      </c>
      <c r="AI37" s="235"/>
      <c r="AJ37" s="361">
        <f>SUM(AJ7+AJ15+AJ26+AJ32)</f>
        <v>102865</v>
      </c>
      <c r="AK37" s="362">
        <f>SUM(AK7+AK15+AK26+AK32)</f>
        <v>518937595</v>
      </c>
      <c r="AL37" s="363">
        <f t="shared" si="8"/>
        <v>5044</v>
      </c>
      <c r="AM37" s="235"/>
      <c r="AN37" s="361">
        <f>SUM(AN7+AN15+AN26+AN32)</f>
        <v>102284</v>
      </c>
      <c r="AO37" s="362">
        <f>SUM(AO7+AO15+AO26+AO32)</f>
        <v>547588307</v>
      </c>
      <c r="AP37" s="363">
        <f t="shared" si="10"/>
        <v>5353</v>
      </c>
    </row>
    <row r="38" spans="1:42" ht="14.1" customHeight="1"/>
    <row r="40" spans="1:42">
      <c r="A40" s="185"/>
    </row>
    <row r="41" spans="1:42">
      <c r="A41" s="185"/>
    </row>
    <row r="56" spans="1:39" ht="13.15" customHeight="1"/>
    <row r="57" spans="1:39" s="239" customFormat="1">
      <c r="A57" s="168" t="s">
        <v>30</v>
      </c>
      <c r="B57" s="169"/>
      <c r="C57" s="238"/>
      <c r="D57" s="238"/>
      <c r="E57" s="238"/>
      <c r="F57" s="238"/>
      <c r="G57" s="238"/>
      <c r="H57" s="238"/>
      <c r="O57" s="238"/>
      <c r="S57" s="238"/>
      <c r="W57" s="238"/>
      <c r="AA57" s="238"/>
      <c r="AE57" s="238"/>
      <c r="AI57" s="238"/>
      <c r="AM57" s="238"/>
    </row>
    <row r="58" spans="1:39" s="239" customFormat="1">
      <c r="A58" s="168" t="s">
        <v>97</v>
      </c>
    </row>
  </sheetData>
  <mergeCells count="11">
    <mergeCell ref="AN4:AP4"/>
    <mergeCell ref="I4:K4"/>
    <mergeCell ref="C4:E4"/>
    <mergeCell ref="F4:H4"/>
    <mergeCell ref="P4:R4"/>
    <mergeCell ref="L4:N4"/>
    <mergeCell ref="T4:V4"/>
    <mergeCell ref="X4:Z4"/>
    <mergeCell ref="AB4:AD4"/>
    <mergeCell ref="AF4:AH4"/>
    <mergeCell ref="AJ4:AL4"/>
  </mergeCells>
  <printOptions horizontalCentered="1" verticalCentered="1"/>
  <pageMargins left="0.25" right="0.25" top="0.5" bottom="0.5" header="0.3" footer="0.3"/>
  <pageSetup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"/>
  <sheetViews>
    <sheetView topLeftCell="E1" workbookViewId="0">
      <selection activeCell="O3" sqref="O3"/>
    </sheetView>
  </sheetViews>
  <sheetFormatPr defaultRowHeight="12.75"/>
  <cols>
    <col min="1" max="1" width="20" bestFit="1" customWidth="1"/>
    <col min="2" max="3" width="16" bestFit="1" customWidth="1"/>
    <col min="4" max="4" width="14" bestFit="1" customWidth="1"/>
    <col min="5" max="5" width="15" bestFit="1" customWidth="1"/>
    <col min="6" max="6" width="15.28515625" customWidth="1"/>
    <col min="7" max="7" width="16.28515625" bestFit="1" customWidth="1"/>
    <col min="8" max="9" width="16" bestFit="1" customWidth="1"/>
    <col min="10" max="10" width="13.42578125" bestFit="1" customWidth="1"/>
    <col min="11" max="11" width="13.5703125" bestFit="1" customWidth="1"/>
    <col min="12" max="12" width="13.42578125" customWidth="1"/>
    <col min="13" max="13" width="16.140625" bestFit="1" customWidth="1"/>
    <col min="14" max="15" width="16" bestFit="1" customWidth="1"/>
  </cols>
  <sheetData>
    <row r="1" spans="1:15">
      <c r="B1">
        <v>2012</v>
      </c>
      <c r="C1">
        <v>2013</v>
      </c>
      <c r="D1">
        <v>2014</v>
      </c>
      <c r="E1">
        <v>2015</v>
      </c>
      <c r="F1">
        <v>2016</v>
      </c>
      <c r="G1">
        <v>2017</v>
      </c>
      <c r="H1">
        <v>2018</v>
      </c>
      <c r="I1">
        <v>2019</v>
      </c>
      <c r="J1">
        <v>2020</v>
      </c>
      <c r="K1">
        <v>2021</v>
      </c>
      <c r="L1">
        <v>2022</v>
      </c>
      <c r="M1">
        <v>2023</v>
      </c>
      <c r="N1">
        <v>2024</v>
      </c>
      <c r="O1">
        <v>2025</v>
      </c>
    </row>
    <row r="2" spans="1:15">
      <c r="A2" s="161" t="s">
        <v>80</v>
      </c>
      <c r="B2" s="162">
        <v>382482149</v>
      </c>
      <c r="C2" s="162">
        <v>396092553</v>
      </c>
      <c r="D2" s="162">
        <v>414610677</v>
      </c>
      <c r="E2" s="162">
        <v>437682199</v>
      </c>
      <c r="F2" s="162">
        <v>450907996</v>
      </c>
      <c r="G2" s="162">
        <v>470903539</v>
      </c>
      <c r="H2" s="162">
        <v>492138687</v>
      </c>
      <c r="I2" s="162">
        <v>499765858</v>
      </c>
      <c r="J2" s="162">
        <v>498430570</v>
      </c>
      <c r="K2" s="162">
        <v>476221277</v>
      </c>
      <c r="L2" s="162">
        <v>473752088</v>
      </c>
      <c r="M2" s="162">
        <v>495465789</v>
      </c>
      <c r="N2" s="162">
        <v>518937595</v>
      </c>
      <c r="O2" s="162">
        <v>547588307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2006-07</vt:lpstr>
      <vt:lpstr>2007-08</vt:lpstr>
      <vt:lpstr>2008-09</vt:lpstr>
      <vt:lpstr>2009-2010</vt:lpstr>
      <vt:lpstr>2010-11</vt:lpstr>
      <vt:lpstr>2011-12</vt:lpstr>
      <vt:lpstr>2012-13</vt:lpstr>
      <vt:lpstr>Student Financial Aid Programs</vt:lpstr>
      <vt:lpstr>Data for Chart</vt:lpstr>
      <vt:lpstr>'2010-11'!Print_Area</vt:lpstr>
      <vt:lpstr>'2012-13'!Print_Area</vt:lpstr>
      <vt:lpstr>'Student Financial Aid Programs'!Print_Area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bericks</dc:creator>
  <cp:lastModifiedBy>Andringa, Chris [I RES]</cp:lastModifiedBy>
  <cp:lastPrinted>2020-02-12T20:45:11Z</cp:lastPrinted>
  <dcterms:created xsi:type="dcterms:W3CDTF">2007-11-01T14:42:12Z</dcterms:created>
  <dcterms:modified xsi:type="dcterms:W3CDTF">2026-03-26T19:43:51Z</dcterms:modified>
</cp:coreProperties>
</file>