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for Review\"/>
    </mc:Choice>
  </mc:AlternateContent>
  <bookViews>
    <workbookView xWindow="0" yWindow="0" windowWidth="15036" windowHeight="9168"/>
  </bookViews>
  <sheets>
    <sheet name="FTE by Class &amp; Fund Source" sheetId="1" r:id="rId1"/>
  </sheets>
  <definedNames>
    <definedName name="_xlnm.Print_Area" localSheetId="0">'FTE by Class &amp; Fund Source'!$A$1:$CY$46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X36" i="1" l="1"/>
  <c r="CW35" i="1"/>
  <c r="CW37" i="1"/>
  <c r="CW36" i="1"/>
  <c r="CX18" i="1"/>
  <c r="CX15" i="1"/>
  <c r="CX21" i="1"/>
  <c r="CX24" i="1"/>
  <c r="CX27" i="1"/>
  <c r="CW26" i="1"/>
  <c r="CW23" i="1"/>
  <c r="CW20" i="1"/>
  <c r="CW17" i="1"/>
  <c r="CW14" i="1"/>
  <c r="CW7" i="1" l="1"/>
  <c r="CX8" i="1" s="1"/>
  <c r="CT37" i="1"/>
  <c r="CT36" i="1"/>
  <c r="CU33" i="1"/>
  <c r="CT32" i="1"/>
  <c r="CT29" i="1"/>
  <c r="CU30" i="1" s="1"/>
  <c r="CQ37" i="1"/>
  <c r="CQ35" i="1" s="1"/>
  <c r="CQ36" i="1"/>
  <c r="CQ32" i="1"/>
  <c r="CR33" i="1" s="1"/>
  <c r="CQ29" i="1"/>
  <c r="CR30" i="1" s="1"/>
  <c r="CQ26" i="1"/>
  <c r="CR27" i="1" s="1"/>
  <c r="CQ23" i="1"/>
  <c r="CR24" i="1" s="1"/>
  <c r="CQ20" i="1"/>
  <c r="CR21" i="1" s="1"/>
  <c r="CQ17" i="1"/>
  <c r="CR18" i="1" s="1"/>
  <c r="CQ14" i="1"/>
  <c r="CR15" i="1" s="1"/>
  <c r="CQ7" i="1"/>
  <c r="CR8" i="1" s="1"/>
  <c r="CT35" i="1" l="1"/>
  <c r="CU36" i="1" s="1"/>
  <c r="CR36" i="1"/>
  <c r="CN37" i="1"/>
  <c r="CN36" i="1"/>
  <c r="CK23" i="1" l="1"/>
  <c r="CK26" i="1"/>
  <c r="CN26" i="1"/>
  <c r="CO27" i="1" s="1"/>
  <c r="CN14" i="1"/>
  <c r="CO15" i="1" s="1"/>
  <c r="CN32" i="1" l="1"/>
  <c r="CO33" i="1" s="1"/>
  <c r="CN29" i="1"/>
  <c r="CO30" i="1" s="1"/>
  <c r="CN23" i="1"/>
  <c r="CO24" i="1" s="1"/>
  <c r="CN20" i="1"/>
  <c r="CO21" i="1" s="1"/>
  <c r="CN17" i="1"/>
  <c r="CO18" i="1" s="1"/>
  <c r="CN11" i="1"/>
  <c r="CN7" i="1"/>
  <c r="CO8" i="1" s="1"/>
  <c r="CN35" i="1" l="1"/>
  <c r="CO36" i="1" s="1"/>
  <c r="CK37" i="1"/>
  <c r="CK36" i="1"/>
  <c r="CK32" i="1"/>
  <c r="CL33" i="1" s="1"/>
  <c r="CK29" i="1"/>
  <c r="CL30" i="1" s="1"/>
  <c r="CL27" i="1"/>
  <c r="CL24" i="1"/>
  <c r="CK20" i="1"/>
  <c r="CL21" i="1" s="1"/>
  <c r="CK17" i="1"/>
  <c r="CL18" i="1" s="1"/>
  <c r="CK14" i="1"/>
  <c r="CL15" i="1" s="1"/>
  <c r="CK7" i="1"/>
  <c r="CL8" i="1" s="1"/>
  <c r="CK35" i="1" l="1"/>
  <c r="CL36" i="1" s="1"/>
  <c r="CW32" i="1"/>
  <c r="CX33" i="1" s="1"/>
  <c r="CW29" i="1"/>
  <c r="CX30" i="1" s="1"/>
  <c r="CH37" i="1" l="1"/>
  <c r="CH36" i="1"/>
  <c r="CH26" i="1"/>
  <c r="CI27" i="1" s="1"/>
  <c r="CH23" i="1"/>
  <c r="CI24" i="1" s="1"/>
  <c r="CH20" i="1"/>
  <c r="CI21" i="1" s="1"/>
  <c r="CH17" i="1"/>
  <c r="CI18" i="1" s="1"/>
  <c r="CH14" i="1"/>
  <c r="CI15" i="1" s="1"/>
  <c r="CH7" i="1"/>
  <c r="CI8" i="1" s="1"/>
  <c r="CH32" i="1"/>
  <c r="CI33" i="1" s="1"/>
  <c r="CH29" i="1"/>
  <c r="CI30" i="1" s="1"/>
  <c r="CH11" i="1"/>
  <c r="CH35" i="1" l="1"/>
  <c r="CI36" i="1" s="1"/>
  <c r="CE36" i="1" l="1"/>
  <c r="CE26" i="1" l="1"/>
  <c r="CB37" i="1"/>
  <c r="CB36" i="1"/>
  <c r="CB32" i="1"/>
  <c r="CC33" i="1" s="1"/>
  <c r="CB29" i="1"/>
  <c r="CC30" i="1" s="1"/>
  <c r="CB26" i="1"/>
  <c r="CC27" i="1" s="1"/>
  <c r="CB23" i="1"/>
  <c r="CC24" i="1" s="1"/>
  <c r="CB20" i="1"/>
  <c r="CC21" i="1" s="1"/>
  <c r="CB17" i="1"/>
  <c r="CC18" i="1" s="1"/>
  <c r="CB14" i="1"/>
  <c r="CC15" i="1" s="1"/>
  <c r="CB11" i="1"/>
  <c r="CC12" i="1" s="1"/>
  <c r="CB7" i="1"/>
  <c r="CC8" i="1" s="1"/>
  <c r="CB35" i="1" l="1"/>
  <c r="CC36" i="1" s="1"/>
  <c r="BY37" i="1" l="1"/>
  <c r="BY36" i="1"/>
  <c r="BY32" i="1"/>
  <c r="BZ33" i="1" s="1"/>
  <c r="BY29" i="1"/>
  <c r="BZ30" i="1" s="1"/>
  <c r="BY26" i="1"/>
  <c r="BZ27" i="1" s="1"/>
  <c r="BY23" i="1"/>
  <c r="BZ24" i="1" s="1"/>
  <c r="BY20" i="1"/>
  <c r="BZ21" i="1" s="1"/>
  <c r="BY17" i="1"/>
  <c r="BZ18" i="1" s="1"/>
  <c r="BY14" i="1"/>
  <c r="BZ15" i="1" s="1"/>
  <c r="BY11" i="1"/>
  <c r="BZ12" i="1" s="1"/>
  <c r="BY7" i="1"/>
  <c r="BZ8" i="1" s="1"/>
  <c r="BY35" i="1" l="1"/>
  <c r="BZ36" i="1" s="1"/>
  <c r="BV37" i="1"/>
  <c r="BV36" i="1"/>
  <c r="BV32" i="1"/>
  <c r="BW33" i="1" s="1"/>
  <c r="BV29" i="1"/>
  <c r="BW30" i="1" s="1"/>
  <c r="BV26" i="1"/>
  <c r="BW27" i="1" s="1"/>
  <c r="BV23" i="1"/>
  <c r="BW24" i="1" s="1"/>
  <c r="BV20" i="1"/>
  <c r="BW21" i="1" s="1"/>
  <c r="BV17" i="1"/>
  <c r="BW18" i="1" s="1"/>
  <c r="BV14" i="1"/>
  <c r="BW15" i="1" s="1"/>
  <c r="BV11" i="1"/>
  <c r="BW12" i="1" s="1"/>
  <c r="BV7" i="1"/>
  <c r="BW8" i="1" s="1"/>
  <c r="BV35" i="1" l="1"/>
  <c r="BW36" i="1" s="1"/>
  <c r="CE37" i="1"/>
  <c r="CE35" i="1" s="1"/>
  <c r="CF36" i="1" s="1"/>
  <c r="BN27" i="1"/>
  <c r="BT28" i="1"/>
  <c r="BT37" i="1" s="1"/>
  <c r="BT27" i="1"/>
  <c r="BT36" i="1" s="1"/>
  <c r="BQ28" i="1"/>
  <c r="BQ37" i="1" s="1"/>
  <c r="BQ27" i="1"/>
  <c r="BQ36" i="1" s="1"/>
  <c r="BN28" i="1"/>
  <c r="BN37" i="1" s="1"/>
  <c r="BK28" i="1"/>
  <c r="BK37" i="1" s="1"/>
  <c r="BK27" i="1"/>
  <c r="BK36" i="1" s="1"/>
  <c r="AE27" i="1"/>
  <c r="CF27" i="1"/>
  <c r="BI27" i="1"/>
  <c r="BF27" i="1"/>
  <c r="BC27" i="1"/>
  <c r="AZ27" i="1"/>
  <c r="AW27" i="1"/>
  <c r="AT27" i="1"/>
  <c r="AQ27" i="1"/>
  <c r="AN27" i="1"/>
  <c r="AK27" i="1"/>
  <c r="AH27" i="1"/>
  <c r="AB27" i="1"/>
  <c r="Y27" i="1"/>
  <c r="V27" i="1"/>
  <c r="S27" i="1"/>
  <c r="P27" i="1"/>
  <c r="M27" i="1"/>
  <c r="J27" i="1"/>
  <c r="G27" i="1"/>
  <c r="D27" i="1"/>
  <c r="BT26" i="1" l="1"/>
  <c r="BU27" i="1" s="1"/>
  <c r="BO27" i="1"/>
  <c r="BN36" i="1"/>
  <c r="BQ26" i="1"/>
  <c r="BR27" i="1" s="1"/>
  <c r="BL27" i="1"/>
  <c r="BT35" i="1" l="1"/>
  <c r="BU36" i="1" s="1"/>
  <c r="BT32" i="1"/>
  <c r="BU33" i="1" s="1"/>
  <c r="BT29" i="1"/>
  <c r="BU30" i="1" s="1"/>
  <c r="BT23" i="1"/>
  <c r="BU24" i="1" s="1"/>
  <c r="BT20" i="1"/>
  <c r="BU21" i="1" s="1"/>
  <c r="BT17" i="1"/>
  <c r="BU18" i="1" s="1"/>
  <c r="BT14" i="1"/>
  <c r="BU15" i="1" s="1"/>
  <c r="BT11" i="1"/>
  <c r="BU12" i="1" s="1"/>
  <c r="BT7" i="1"/>
  <c r="BU8" i="1" s="1"/>
  <c r="CE32" i="1" l="1"/>
  <c r="CF33" i="1" s="1"/>
  <c r="CE29" i="1"/>
  <c r="CF30" i="1" s="1"/>
  <c r="CE23" i="1"/>
  <c r="CF24" i="1" s="1"/>
  <c r="CE20" i="1"/>
  <c r="CF21" i="1" s="1"/>
  <c r="CE17" i="1"/>
  <c r="CF18" i="1" s="1"/>
  <c r="CE14" i="1"/>
  <c r="CF15" i="1" s="1"/>
  <c r="CE7" i="1"/>
  <c r="CF8" i="1" s="1"/>
  <c r="BQ11" i="1" l="1"/>
  <c r="BR12" i="1" s="1"/>
  <c r="BQ35" i="1"/>
  <c r="BQ32" i="1"/>
  <c r="BR33" i="1" s="1"/>
  <c r="BQ29" i="1"/>
  <c r="BR30" i="1" s="1"/>
  <c r="BQ23" i="1"/>
  <c r="BR24" i="1" s="1"/>
  <c r="BQ20" i="1"/>
  <c r="BR21" i="1" s="1"/>
  <c r="BQ17" i="1"/>
  <c r="BR18" i="1" s="1"/>
  <c r="BQ14" i="1"/>
  <c r="BR15" i="1" s="1"/>
  <c r="BQ7" i="1"/>
  <c r="BR8" i="1" s="1"/>
  <c r="BN11" i="1"/>
  <c r="BO12" i="1" s="1"/>
  <c r="BN32" i="1"/>
  <c r="BO33" i="1" s="1"/>
  <c r="BN29" i="1"/>
  <c r="BO30" i="1" s="1"/>
  <c r="BN23" i="1"/>
  <c r="BO24" i="1" s="1"/>
  <c r="BN20" i="1"/>
  <c r="BO21" i="1" s="1"/>
  <c r="BN17" i="1"/>
  <c r="BO18" i="1" s="1"/>
  <c r="BN14" i="1"/>
  <c r="BO15" i="1" s="1"/>
  <c r="BN7" i="1"/>
  <c r="BO8" i="1" s="1"/>
  <c r="BK32" i="1"/>
  <c r="BL33" i="1" s="1"/>
  <c r="BK29" i="1"/>
  <c r="BL30" i="1" s="1"/>
  <c r="BK23" i="1"/>
  <c r="BL24" i="1" s="1"/>
  <c r="BK20" i="1"/>
  <c r="BL21" i="1" s="1"/>
  <c r="BK17" i="1"/>
  <c r="BL18" i="1" s="1"/>
  <c r="BK14" i="1"/>
  <c r="BL15" i="1" s="1"/>
  <c r="BK11" i="1"/>
  <c r="BL12" i="1" s="1"/>
  <c r="BK7" i="1"/>
  <c r="BL8" i="1" s="1"/>
  <c r="BH37" i="1"/>
  <c r="BH36" i="1"/>
  <c r="BH32" i="1"/>
  <c r="BI33" i="1" s="1"/>
  <c r="BH29" i="1"/>
  <c r="BI30" i="1" s="1"/>
  <c r="BH23" i="1"/>
  <c r="BI24" i="1" s="1"/>
  <c r="BH20" i="1"/>
  <c r="BI21" i="1" s="1"/>
  <c r="BH17" i="1"/>
  <c r="BI18" i="1" s="1"/>
  <c r="BH14" i="1"/>
  <c r="BI15" i="1" s="1"/>
  <c r="BH11" i="1"/>
  <c r="BI12" i="1" s="1"/>
  <c r="BH7" i="1"/>
  <c r="BI8" i="1" s="1"/>
  <c r="BE37" i="1"/>
  <c r="BE36" i="1"/>
  <c r="BE32" i="1"/>
  <c r="BF33" i="1" s="1"/>
  <c r="BE29" i="1"/>
  <c r="BF30" i="1" s="1"/>
  <c r="BE23" i="1"/>
  <c r="BF24" i="1" s="1"/>
  <c r="BE20" i="1"/>
  <c r="BF21" i="1" s="1"/>
  <c r="BE17" i="1"/>
  <c r="BF18" i="1" s="1"/>
  <c r="BE14" i="1"/>
  <c r="BF15" i="1" s="1"/>
  <c r="BE11" i="1"/>
  <c r="BF12" i="1" s="1"/>
  <c r="BE7" i="1"/>
  <c r="BF8" i="1" s="1"/>
  <c r="BB37" i="1"/>
  <c r="BB36" i="1"/>
  <c r="BB32" i="1"/>
  <c r="BC33" i="1" s="1"/>
  <c r="BB29" i="1"/>
  <c r="BC30" i="1" s="1"/>
  <c r="BB23" i="1"/>
  <c r="BC24" i="1" s="1"/>
  <c r="BB20" i="1"/>
  <c r="BC21" i="1" s="1"/>
  <c r="BB17" i="1"/>
  <c r="BC18" i="1" s="1"/>
  <c r="BB14" i="1"/>
  <c r="BC15" i="1" s="1"/>
  <c r="BB11" i="1"/>
  <c r="BC12" i="1" s="1"/>
  <c r="BB7" i="1"/>
  <c r="BC8" i="1" s="1"/>
  <c r="AV7" i="1"/>
  <c r="AW8" i="1" s="1"/>
  <c r="AV36" i="1"/>
  <c r="AY7" i="1"/>
  <c r="AZ8" i="1" s="1"/>
  <c r="AY37" i="1"/>
  <c r="AY36" i="1"/>
  <c r="AY32" i="1"/>
  <c r="AZ33" i="1" s="1"/>
  <c r="AY29" i="1"/>
  <c r="AZ30" i="1" s="1"/>
  <c r="AY23" i="1"/>
  <c r="AZ24" i="1" s="1"/>
  <c r="AY20" i="1"/>
  <c r="AZ21" i="1" s="1"/>
  <c r="AY17" i="1"/>
  <c r="AZ18" i="1" s="1"/>
  <c r="AY14" i="1"/>
  <c r="AZ15" i="1" s="1"/>
  <c r="AY11" i="1"/>
  <c r="AZ12" i="1" s="1"/>
  <c r="AV37" i="1"/>
  <c r="AV32" i="1"/>
  <c r="AW33" i="1" s="1"/>
  <c r="AV29" i="1"/>
  <c r="AW30" i="1" s="1"/>
  <c r="AV23" i="1"/>
  <c r="AW24" i="1" s="1"/>
  <c r="AV20" i="1"/>
  <c r="AW21" i="1" s="1"/>
  <c r="AV17" i="1"/>
  <c r="AW18" i="1" s="1"/>
  <c r="AV14" i="1"/>
  <c r="AW15" i="1" s="1"/>
  <c r="AV11" i="1"/>
  <c r="AW12" i="1" s="1"/>
  <c r="AS37" i="1"/>
  <c r="AS36" i="1"/>
  <c r="AS32" i="1"/>
  <c r="AT33" i="1" s="1"/>
  <c r="AS29" i="1"/>
  <c r="AT30" i="1" s="1"/>
  <c r="AS23" i="1"/>
  <c r="AT24" i="1" s="1"/>
  <c r="AS20" i="1"/>
  <c r="AT21" i="1" s="1"/>
  <c r="AS17" i="1"/>
  <c r="AT18" i="1" s="1"/>
  <c r="AS14" i="1"/>
  <c r="AT15" i="1" s="1"/>
  <c r="AS11" i="1"/>
  <c r="AT12" i="1" s="1"/>
  <c r="AS7" i="1"/>
  <c r="AT8" i="1" s="1"/>
  <c r="AP37" i="1"/>
  <c r="AP36" i="1"/>
  <c r="AP32" i="1"/>
  <c r="AQ33" i="1" s="1"/>
  <c r="AP29" i="1"/>
  <c r="AQ30" i="1" s="1"/>
  <c r="AP23" i="1"/>
  <c r="AQ24" i="1" s="1"/>
  <c r="AP20" i="1"/>
  <c r="AQ21" i="1" s="1"/>
  <c r="AP17" i="1"/>
  <c r="AQ18" i="1" s="1"/>
  <c r="AP14" i="1"/>
  <c r="AQ15" i="1" s="1"/>
  <c r="AP11" i="1"/>
  <c r="AQ12" i="1" s="1"/>
  <c r="AP7" i="1"/>
  <c r="AQ8" i="1" s="1"/>
  <c r="AM23" i="1"/>
  <c r="AN24" i="1" s="1"/>
  <c r="AM29" i="1"/>
  <c r="AN30" i="1" s="1"/>
  <c r="AM11" i="1"/>
  <c r="AN12" i="1" s="1"/>
  <c r="AM37" i="1"/>
  <c r="AM36" i="1"/>
  <c r="AM32" i="1"/>
  <c r="AN33" i="1" s="1"/>
  <c r="AM20" i="1"/>
  <c r="AN21" i="1" s="1"/>
  <c r="AM17" i="1"/>
  <c r="AN18" i="1" s="1"/>
  <c r="AM14" i="1"/>
  <c r="AN15" i="1" s="1"/>
  <c r="AM7" i="1"/>
  <c r="AN8" i="1" s="1"/>
  <c r="R17" i="1"/>
  <c r="S18" i="1" s="1"/>
  <c r="U17" i="1"/>
  <c r="V18" i="1" s="1"/>
  <c r="X17" i="1"/>
  <c r="Y18" i="1" s="1"/>
  <c r="AA17" i="1"/>
  <c r="AB18" i="1" s="1"/>
  <c r="AD17" i="1"/>
  <c r="AE18" i="1" s="1"/>
  <c r="AG17" i="1"/>
  <c r="AH18" i="1" s="1"/>
  <c r="AJ17" i="1"/>
  <c r="AK18" i="1" s="1"/>
  <c r="AJ11" i="1"/>
  <c r="AK12" i="1" s="1"/>
  <c r="AG11" i="1"/>
  <c r="AH12" i="1" s="1"/>
  <c r="AD11" i="1"/>
  <c r="AE12" i="1" s="1"/>
  <c r="AA11" i="1"/>
  <c r="AB12" i="1" s="1"/>
  <c r="X11" i="1"/>
  <c r="Y12" i="1" s="1"/>
  <c r="U11" i="1"/>
  <c r="V12" i="1" s="1"/>
  <c r="R11" i="1"/>
  <c r="S12" i="1" s="1"/>
  <c r="O11" i="1"/>
  <c r="P12" i="1" s="1"/>
  <c r="L11" i="1"/>
  <c r="M12" i="1" s="1"/>
  <c r="I11" i="1"/>
  <c r="J12" i="1" s="1"/>
  <c r="F11" i="1"/>
  <c r="G12" i="1" s="1"/>
  <c r="C11" i="1"/>
  <c r="D12" i="1" s="1"/>
  <c r="AJ36" i="1"/>
  <c r="AJ37" i="1"/>
  <c r="AJ32" i="1"/>
  <c r="AK33" i="1" s="1"/>
  <c r="AJ29" i="1"/>
  <c r="AK30" i="1" s="1"/>
  <c r="AJ23" i="1"/>
  <c r="AK24" i="1" s="1"/>
  <c r="AJ20" i="1"/>
  <c r="AK21" i="1" s="1"/>
  <c r="AJ14" i="1"/>
  <c r="AK15" i="1" s="1"/>
  <c r="AJ7" i="1"/>
  <c r="AK8" i="1" s="1"/>
  <c r="AG36" i="1"/>
  <c r="AG37" i="1"/>
  <c r="AG32" i="1"/>
  <c r="AH33" i="1" s="1"/>
  <c r="AG29" i="1"/>
  <c r="AH30" i="1" s="1"/>
  <c r="AG23" i="1"/>
  <c r="AH24" i="1" s="1"/>
  <c r="AG20" i="1"/>
  <c r="AH21" i="1" s="1"/>
  <c r="AG14" i="1"/>
  <c r="AH15" i="1" s="1"/>
  <c r="AG7" i="1"/>
  <c r="AH8" i="1" s="1"/>
  <c r="AD36" i="1"/>
  <c r="AD37" i="1"/>
  <c r="AE33" i="1"/>
  <c r="AE30" i="1"/>
  <c r="AE24" i="1"/>
  <c r="AE21" i="1"/>
  <c r="AD14" i="1"/>
  <c r="AE15" i="1" s="1"/>
  <c r="AD7" i="1"/>
  <c r="AE8" i="1" s="1"/>
  <c r="AA36" i="1"/>
  <c r="AA37" i="1"/>
  <c r="AA32" i="1"/>
  <c r="AB33" i="1" s="1"/>
  <c r="AA29" i="1"/>
  <c r="AB30" i="1" s="1"/>
  <c r="AA23" i="1"/>
  <c r="AB24" i="1" s="1"/>
  <c r="AA20" i="1"/>
  <c r="AB21" i="1" s="1"/>
  <c r="AA14" i="1"/>
  <c r="AB15" i="1" s="1"/>
  <c r="AA7" i="1"/>
  <c r="AB8" i="1" s="1"/>
  <c r="X36" i="1"/>
  <c r="X37" i="1"/>
  <c r="X32" i="1"/>
  <c r="Y33" i="1" s="1"/>
  <c r="X29" i="1"/>
  <c r="Y30" i="1" s="1"/>
  <c r="X23" i="1"/>
  <c r="Y24" i="1" s="1"/>
  <c r="X20" i="1"/>
  <c r="Y21" i="1" s="1"/>
  <c r="X14" i="1"/>
  <c r="Y15" i="1" s="1"/>
  <c r="X7" i="1"/>
  <c r="Y8" i="1" s="1"/>
  <c r="U36" i="1"/>
  <c r="U37" i="1"/>
  <c r="U32" i="1"/>
  <c r="V33" i="1" s="1"/>
  <c r="U29" i="1"/>
  <c r="V30" i="1" s="1"/>
  <c r="U23" i="1"/>
  <c r="V24" i="1" s="1"/>
  <c r="U20" i="1"/>
  <c r="V21" i="1" s="1"/>
  <c r="U14" i="1"/>
  <c r="V15" i="1" s="1"/>
  <c r="U7" i="1"/>
  <c r="V8" i="1" s="1"/>
  <c r="R36" i="1"/>
  <c r="R37" i="1"/>
  <c r="R32" i="1"/>
  <c r="S33" i="1" s="1"/>
  <c r="R29" i="1"/>
  <c r="S30" i="1" s="1"/>
  <c r="R23" i="1"/>
  <c r="S24" i="1" s="1"/>
  <c r="R20" i="1"/>
  <c r="S21" i="1" s="1"/>
  <c r="R14" i="1"/>
  <c r="S15" i="1" s="1"/>
  <c r="R7" i="1"/>
  <c r="S8" i="1" s="1"/>
  <c r="O15" i="1"/>
  <c r="O36" i="1" s="1"/>
  <c r="O37" i="1"/>
  <c r="O32" i="1"/>
  <c r="P33" i="1" s="1"/>
  <c r="O29" i="1"/>
  <c r="P30" i="1" s="1"/>
  <c r="O23" i="1"/>
  <c r="P24" i="1" s="1"/>
  <c r="O20" i="1"/>
  <c r="P21" i="1" s="1"/>
  <c r="O7" i="1"/>
  <c r="P8" i="1" s="1"/>
  <c r="L15" i="1"/>
  <c r="L36" i="1" s="1"/>
  <c r="L16" i="1"/>
  <c r="L37" i="1" s="1"/>
  <c r="L32" i="1"/>
  <c r="M33" i="1" s="1"/>
  <c r="L29" i="1"/>
  <c r="M30" i="1" s="1"/>
  <c r="L23" i="1"/>
  <c r="M24" i="1" s="1"/>
  <c r="L20" i="1"/>
  <c r="M21" i="1" s="1"/>
  <c r="L7" i="1"/>
  <c r="M8" i="1" s="1"/>
  <c r="I36" i="1"/>
  <c r="I37" i="1"/>
  <c r="I32" i="1"/>
  <c r="J33" i="1" s="1"/>
  <c r="I29" i="1"/>
  <c r="J30" i="1" s="1"/>
  <c r="I23" i="1"/>
  <c r="J24" i="1" s="1"/>
  <c r="I20" i="1"/>
  <c r="J21" i="1" s="1"/>
  <c r="I14" i="1"/>
  <c r="J15" i="1" s="1"/>
  <c r="I7" i="1"/>
  <c r="J8" i="1" s="1"/>
  <c r="F36" i="1"/>
  <c r="F37" i="1"/>
  <c r="F32" i="1"/>
  <c r="G33" i="1" s="1"/>
  <c r="F29" i="1"/>
  <c r="G30" i="1" s="1"/>
  <c r="F23" i="1"/>
  <c r="G24" i="1" s="1"/>
  <c r="F20" i="1"/>
  <c r="G21" i="1" s="1"/>
  <c r="F14" i="1"/>
  <c r="G15" i="1" s="1"/>
  <c r="F7" i="1"/>
  <c r="G8" i="1" s="1"/>
  <c r="C36" i="1"/>
  <c r="C37" i="1"/>
  <c r="C32" i="1"/>
  <c r="D33" i="1" s="1"/>
  <c r="C29" i="1"/>
  <c r="D30" i="1" s="1"/>
  <c r="C23" i="1"/>
  <c r="D24" i="1" s="1"/>
  <c r="C20" i="1"/>
  <c r="D21" i="1" s="1"/>
  <c r="C14" i="1"/>
  <c r="D15" i="1" s="1"/>
  <c r="C7" i="1"/>
  <c r="D8" i="1" s="1"/>
  <c r="AA35" i="1" l="1"/>
  <c r="AB36" i="1" s="1"/>
  <c r="AG35" i="1"/>
  <c r="BH35" i="1"/>
  <c r="BI36" i="1" s="1"/>
  <c r="BB35" i="1"/>
  <c r="BC36" i="1" s="1"/>
  <c r="X35" i="1"/>
  <c r="Y36" i="1" s="1"/>
  <c r="AP35" i="1"/>
  <c r="AQ36" i="1" s="1"/>
  <c r="AD35" i="1"/>
  <c r="AE36" i="1" s="1"/>
  <c r="U35" i="1"/>
  <c r="V36" i="1" s="1"/>
  <c r="AJ35" i="1"/>
  <c r="AK36" i="1" s="1"/>
  <c r="BE35" i="1"/>
  <c r="BF36" i="1" s="1"/>
  <c r="R35" i="1"/>
  <c r="S36" i="1" s="1"/>
  <c r="AS35" i="1"/>
  <c r="AT36" i="1" s="1"/>
  <c r="AY35" i="1"/>
  <c r="AZ36" i="1" s="1"/>
  <c r="L14" i="1"/>
  <c r="M15" i="1" s="1"/>
  <c r="BR36" i="1"/>
  <c r="L35" i="1"/>
  <c r="M36" i="1" s="1"/>
  <c r="AV35" i="1"/>
  <c r="AW36" i="1" s="1"/>
  <c r="BN35" i="1"/>
  <c r="BO36" i="1" s="1"/>
  <c r="AH36" i="1"/>
  <c r="C35" i="1"/>
  <c r="D36" i="1" s="1"/>
  <c r="F35" i="1"/>
  <c r="G36" i="1" s="1"/>
  <c r="I35" i="1"/>
  <c r="J36" i="1" s="1"/>
  <c r="AM35" i="1"/>
  <c r="AN36" i="1" s="1"/>
  <c r="BK35" i="1"/>
  <c r="BL36" i="1" s="1"/>
  <c r="O35" i="1"/>
  <c r="P36" i="1" s="1"/>
  <c r="O14" i="1"/>
  <c r="P15" i="1" s="1"/>
</calcChain>
</file>

<file path=xl/sharedStrings.xml><?xml version="1.0" encoding="utf-8"?>
<sst xmlns="http://schemas.openxmlformats.org/spreadsheetml/2006/main" count="149" uniqueCount="63">
  <si>
    <t xml:space="preserve"> </t>
  </si>
  <si>
    <t>EMPLOYEE GROUP</t>
  </si>
  <si>
    <t>Student Hourly</t>
  </si>
  <si>
    <t>Non-Student Hourly</t>
  </si>
  <si>
    <t>State Supported</t>
  </si>
  <si>
    <t>Other Fund Sources</t>
  </si>
  <si>
    <t>NUMBER</t>
  </si>
  <si>
    <t>%</t>
  </si>
  <si>
    <t xml:space="preserve"> ––––2001––––     </t>
  </si>
  <si>
    <t xml:space="preserve"> ––––1990––––     </t>
  </si>
  <si>
    <t xml:space="preserve"> ––––1991––––     </t>
  </si>
  <si>
    <t xml:space="preserve"> ––––1992––––     </t>
  </si>
  <si>
    <t xml:space="preserve"> ––––1993––––     </t>
  </si>
  <si>
    <t xml:space="preserve"> ––––1994––––     </t>
  </si>
  <si>
    <t xml:space="preserve"> ––––1995––––     </t>
  </si>
  <si>
    <t xml:space="preserve"> ––––1996––––     </t>
  </si>
  <si>
    <t xml:space="preserve"> ––––1997––––     </t>
  </si>
  <si>
    <t xml:space="preserve"> ––––1998––––     </t>
  </si>
  <si>
    <t xml:space="preserve"> ––––1999––––     </t>
  </si>
  <si>
    <t xml:space="preserve"> ––––2000––––     </t>
  </si>
  <si>
    <t xml:space="preserve"> ––––2002––––     </t>
  </si>
  <si>
    <t xml:space="preserve"> ––––2003––––     </t>
  </si>
  <si>
    <t xml:space="preserve"> October Payroll</t>
  </si>
  <si>
    <t xml:space="preserve"> ––––2004––––     </t>
  </si>
  <si>
    <t xml:space="preserve"> ––––2005––––     </t>
  </si>
  <si>
    <t xml:space="preserve"> ––––2006––––     </t>
  </si>
  <si>
    <t xml:space="preserve"> ––––2007––––     </t>
  </si>
  <si>
    <t xml:space="preserve"> ––––2008––––     </t>
  </si>
  <si>
    <t xml:space="preserve"> ––––2009––––     </t>
  </si>
  <si>
    <t xml:space="preserve"> ––––2010––––     </t>
  </si>
  <si>
    <t xml:space="preserve"> ––––2011––––     </t>
  </si>
  <si>
    <t xml:space="preserve">  –––––––2016––––––– </t>
  </si>
  <si>
    <t xml:space="preserve"> –––––––2012–––––––</t>
  </si>
  <si>
    <t xml:space="preserve"> –––––––2015–––––––</t>
  </si>
  <si>
    <t xml:space="preserve"> –––––––2014–––––––</t>
  </si>
  <si>
    <t xml:space="preserve"> –––––––2013–––––––</t>
  </si>
  <si>
    <t xml:space="preserve"> NUMBER</t>
  </si>
  <si>
    <t xml:space="preserve"> Faculty</t>
  </si>
  <si>
    <t xml:space="preserve"> Academic/Administrative</t>
  </si>
  <si>
    <t xml:space="preserve"> Professional and Scientific</t>
  </si>
  <si>
    <r>
      <t xml:space="preserve"> Contract</t>
    </r>
    <r>
      <rPr>
        <b/>
        <sz val="9"/>
        <rFont val="Univers 55"/>
        <family val="2"/>
      </rPr>
      <t xml:space="preserve"> </t>
    </r>
  </si>
  <si>
    <t xml:space="preserve"> Merit</t>
  </si>
  <si>
    <t xml:space="preserve"> All Employees</t>
  </si>
  <si>
    <t xml:space="preserve"> Office of Institutional Research</t>
  </si>
  <si>
    <t xml:space="preserve">  –––––––2017––––––– </t>
  </si>
  <si>
    <t xml:space="preserve">  –––––––2018––––––– </t>
  </si>
  <si>
    <t xml:space="preserve">  –––––––2021––––––– </t>
  </si>
  <si>
    <r>
      <rPr>
        <b/>
        <sz val="8"/>
        <color theme="0"/>
        <rFont val="Univers 45 Light"/>
      </rPr>
      <t>.…….///...</t>
    </r>
    <r>
      <rPr>
        <b/>
        <sz val="9"/>
        <rFont val="Univers 45 Light"/>
        <family val="2"/>
      </rPr>
      <t>0</t>
    </r>
  </si>
  <si>
    <r>
      <t xml:space="preserve">    without Faculty Rank</t>
    </r>
    <r>
      <rPr>
        <vertAlign val="superscript"/>
        <sz val="10"/>
        <rFont val="Univers 45 Light"/>
      </rPr>
      <t>2</t>
    </r>
  </si>
  <si>
    <r>
      <t xml:space="preserve">  –––––––2020</t>
    </r>
    <r>
      <rPr>
        <b/>
        <sz val="9"/>
        <rFont val="Univers 55"/>
        <family val="2"/>
      </rPr>
      <t xml:space="preserve">––––––– </t>
    </r>
  </si>
  <si>
    <r>
      <t xml:space="preserve"> Student Assistants</t>
    </r>
    <r>
      <rPr>
        <vertAlign val="superscript"/>
        <sz val="10"/>
        <rFont val="Univers 45 Light"/>
      </rPr>
      <t>3</t>
    </r>
  </si>
  <si>
    <r>
      <t xml:space="preserve"> </t>
    </r>
    <r>
      <rPr>
        <vertAlign val="superscript"/>
        <sz val="10"/>
        <rFont val="Univers 55"/>
      </rPr>
      <t>1</t>
    </r>
    <r>
      <rPr>
        <sz val="9"/>
        <rFont val="Univers 55"/>
      </rPr>
      <t>State Supported fund sources are General University funds, Experiment Station funds, Cooperative Extension funds, and Special Purpose appropriations.</t>
    </r>
  </si>
  <si>
    <r>
      <t xml:space="preserve"> </t>
    </r>
    <r>
      <rPr>
        <vertAlign val="superscript"/>
        <sz val="10"/>
        <rFont val="Univers 55"/>
      </rPr>
      <t>2</t>
    </r>
    <r>
      <rPr>
        <sz val="9"/>
        <rFont val="Univers 55"/>
      </rPr>
      <t>These employees include visiting scientists with faculty classification but no academic rank.</t>
    </r>
  </si>
  <si>
    <r>
      <t xml:space="preserve"> </t>
    </r>
    <r>
      <rPr>
        <vertAlign val="superscript"/>
        <sz val="10"/>
        <rFont val="Univers 55"/>
      </rPr>
      <t>3</t>
    </r>
    <r>
      <rPr>
        <sz val="9"/>
        <rFont val="Univers 55"/>
        <family val="2"/>
      </rPr>
      <t>Student Assistants include Graduate Assistants and Pre/Post Doctoral Research Associates.</t>
    </r>
  </si>
  <si>
    <t xml:space="preserve">  –––––––2022––––––– </t>
  </si>
  <si>
    <r>
      <t xml:space="preserve"> </t>
    </r>
    <r>
      <rPr>
        <vertAlign val="superscript"/>
        <sz val="10"/>
        <rFont val="Univers 55"/>
      </rPr>
      <t>4</t>
    </r>
    <r>
      <rPr>
        <sz val="9"/>
        <rFont val="Univers 55"/>
        <family val="2"/>
      </rPr>
      <t>Beginning fall 2019, all Undergraduate Student, Temporary, Seasonal, and Emergency employees are included in this section. Prior years for this section</t>
    </r>
  </si>
  <si>
    <t xml:space="preserve">   reflect Undergraduate and other Hourly employees only.</t>
  </si>
  <si>
    <r>
      <t>Employee FTE by Classification and Fund Source</t>
    </r>
    <r>
      <rPr>
        <vertAlign val="superscript"/>
        <sz val="10"/>
        <rFont val="Univers 55"/>
      </rPr>
      <t>1</t>
    </r>
  </si>
  <si>
    <t xml:space="preserve">  –––––––2023––––––– </t>
  </si>
  <si>
    <t xml:space="preserve">  –––––––2019––––––– </t>
  </si>
  <si>
    <t>Undergrad, Temp, Seasonal, 
&amp; Emergency</t>
  </si>
  <si>
    <r>
      <rPr>
        <sz val="9"/>
        <color theme="0"/>
        <rFont val="Univers 45 Light"/>
      </rPr>
      <t>…</t>
    </r>
    <r>
      <rPr>
        <sz val="10"/>
        <color theme="0"/>
        <rFont val="Univers 45 Light"/>
      </rPr>
      <t>..</t>
    </r>
    <r>
      <rPr>
        <sz val="8"/>
        <color theme="0"/>
        <rFont val="Univers 45 Light"/>
      </rPr>
      <t>.</t>
    </r>
    <r>
      <rPr>
        <sz val="9"/>
        <color theme="0"/>
        <rFont val="Univers 45 Light"/>
      </rPr>
      <t>..</t>
    </r>
    <r>
      <rPr>
        <sz val="11"/>
        <color theme="0"/>
        <rFont val="Univers 45 Light"/>
      </rPr>
      <t>.</t>
    </r>
    <r>
      <rPr>
        <sz val="9"/>
        <color theme="0"/>
        <rFont val="Univers 45 Light"/>
      </rPr>
      <t>..</t>
    </r>
    <r>
      <rPr>
        <sz val="9"/>
        <rFont val="Univers 45 Light"/>
        <family val="2"/>
      </rPr>
      <t>0.0</t>
    </r>
  </si>
  <si>
    <t xml:space="preserve"> Last Updated: 1/9/2024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</si>
</sst>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?,???"/>
    <numFmt numFmtId="165" formatCode="?0.0%"/>
    <numFmt numFmtId="166" formatCode="?,??0.0"/>
    <numFmt numFmtId="167" formatCode="?,??0"/>
    <numFmt numFmtId="168" formatCode="?,???.0"/>
    <numFmt numFmtId="169" formatCode="#,##0.0"/>
  </numFmts>
  <fonts count="24">
    <font>
      <sz val="10"/>
      <name val="Univers 55"/>
    </font>
    <font>
      <sz val="7"/>
      <name val="Univers 65 Bold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sz val="8"/>
      <name val="Univers 55"/>
      <family val="2"/>
    </font>
    <font>
      <vertAlign val="superscript"/>
      <sz val="9"/>
      <name val="Univers 55"/>
    </font>
    <font>
      <sz val="9"/>
      <name val="Univers 55"/>
    </font>
    <font>
      <sz val="9"/>
      <name val="Univers 55"/>
      <family val="2"/>
    </font>
    <font>
      <b/>
      <sz val="9"/>
      <name val="Univers 45 Light"/>
      <family val="2"/>
    </font>
    <font>
      <sz val="9"/>
      <name val="Univers 45 Light"/>
      <family val="2"/>
    </font>
    <font>
      <b/>
      <sz val="9"/>
      <name val="Univers 55"/>
      <family val="2"/>
    </font>
    <font>
      <i/>
      <sz val="9"/>
      <name val="Berkeley"/>
      <family val="1"/>
    </font>
    <font>
      <vertAlign val="superscript"/>
      <sz val="10"/>
      <name val="Univers 55"/>
    </font>
    <font>
      <b/>
      <sz val="9"/>
      <name val="Univers 45 Light"/>
    </font>
    <font>
      <b/>
      <sz val="8"/>
      <color theme="0"/>
      <name val="Univers 45 Light"/>
    </font>
    <font>
      <vertAlign val="superscript"/>
      <sz val="10"/>
      <name val="Univers 45 Light"/>
    </font>
    <font>
      <b/>
      <i/>
      <sz val="9"/>
      <name val="Univers 45 Light"/>
      <family val="2"/>
    </font>
    <font>
      <b/>
      <i/>
      <sz val="9"/>
      <name val="Univers 55"/>
      <family val="2"/>
    </font>
    <font>
      <sz val="9"/>
      <color theme="0"/>
      <name val="Univers 45 Light"/>
    </font>
    <font>
      <sz val="10"/>
      <color theme="0"/>
      <name val="Univers 45 Light"/>
    </font>
    <font>
      <sz val="9"/>
      <name val="Univers 45 Light"/>
    </font>
    <font>
      <sz val="11"/>
      <color theme="0"/>
      <name val="Univers 45 Light"/>
    </font>
    <font>
      <sz val="8"/>
      <color theme="0"/>
      <name val="Univers 45 Ligh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9" fillId="0" borderId="0" xfId="0" applyFont="1" applyAlignment="1"/>
    <xf numFmtId="164" fontId="8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164" fontId="9" fillId="0" borderId="0" xfId="0" applyNumberFormat="1" applyFont="1" applyAlignment="1">
      <alignment horizontal="center"/>
    </xf>
    <xf numFmtId="0" fontId="10" fillId="0" borderId="0" xfId="0" applyFont="1"/>
    <xf numFmtId="164" fontId="10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8" fillId="0" borderId="0" xfId="0" applyFont="1" applyAlignment="1"/>
    <xf numFmtId="165" fontId="8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 applyBorder="1"/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/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/>
    <xf numFmtId="0" fontId="8" fillId="0" borderId="0" xfId="0" applyFont="1" applyBorder="1" applyAlignment="1">
      <alignment vertical="top"/>
    </xf>
    <xf numFmtId="164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164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vertical="top"/>
    </xf>
    <xf numFmtId="0" fontId="9" fillId="0" borderId="0" xfId="0" applyFont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vertical="top"/>
    </xf>
    <xf numFmtId="0" fontId="0" fillId="0" borderId="0" xfId="0" applyAlignment="1">
      <alignment vertical="center"/>
    </xf>
    <xf numFmtId="168" fontId="9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8" fontId="14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center" vertical="top"/>
    </xf>
    <xf numFmtId="168" fontId="10" fillId="0" borderId="0" xfId="0" applyNumberFormat="1" applyFont="1" applyBorder="1" applyAlignment="1">
      <alignment horizontal="center"/>
    </xf>
    <xf numFmtId="168" fontId="9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17" fillId="0" borderId="0" xfId="0" applyFont="1"/>
    <xf numFmtId="0" fontId="18" fillId="0" borderId="0" xfId="0" applyFont="1"/>
    <xf numFmtId="168" fontId="9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 vertical="top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2" fillId="0" borderId="0" xfId="0" applyFont="1" applyBorder="1" applyAlignment="1"/>
    <xf numFmtId="0" fontId="3" fillId="0" borderId="0" xfId="0" applyFont="1" applyAlignment="1">
      <alignment horizontal="left"/>
    </xf>
    <xf numFmtId="0" fontId="9" fillId="0" borderId="0" xfId="0" applyFont="1" applyBorder="1"/>
    <xf numFmtId="169" fontId="21" fillId="0" borderId="0" xfId="0" applyNumberFormat="1" applyFont="1" applyFill="1" applyAlignment="1">
      <alignment horizontal="left"/>
    </xf>
    <xf numFmtId="169" fontId="9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17757</xdr:colOff>
      <xdr:row>0</xdr:row>
      <xdr:rowOff>43092</xdr:rowOff>
    </xdr:from>
    <xdr:to>
      <xdr:col>102</xdr:col>
      <xdr:colOff>79297</xdr:colOff>
      <xdr:row>0</xdr:row>
      <xdr:rowOff>187259</xdr:rowOff>
    </xdr:to>
    <xdr:grpSp>
      <xdr:nvGrpSpPr>
        <xdr:cNvPr id="1035" name="Group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GrpSpPr>
          <a:grpSpLocks noChangeAspect="1"/>
        </xdr:cNvGrpSpPr>
      </xdr:nvGrpSpPr>
      <xdr:grpSpPr bwMode="auto">
        <a:xfrm>
          <a:off x="17757" y="43092"/>
          <a:ext cx="8428300" cy="144167"/>
          <a:chOff x="2" y="13"/>
          <a:chExt cx="791" cy="16"/>
        </a:xfrm>
      </xdr:grpSpPr>
      <xdr:pic>
        <xdr:nvPicPr>
          <xdr:cNvPr id="1036" name="Picture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" y="13"/>
            <a:ext cx="99" cy="11"/>
          </a:xfrm>
          <a:prstGeom prst="rect">
            <a:avLst/>
          </a:prstGeom>
          <a:noFill/>
        </xdr:spPr>
      </xdr:pic>
      <xdr:sp macro="" textlink="">
        <xdr:nvSpPr>
          <xdr:cNvPr id="1037" name="Line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2" y="29"/>
            <a:ext cx="79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8"/>
  <sheetViews>
    <sheetView showGridLines="0" tabSelected="1" view="pageBreakPreview" zoomScaleNormal="120" zoomScaleSheetLayoutView="100" workbookViewId="0">
      <pane xSplit="88" topLeftCell="CK1" activePane="topRight" state="frozen"/>
      <selection pane="topRight" activeCell="A46" sqref="A46:BY46"/>
    </sheetView>
  </sheetViews>
  <sheetFormatPr defaultColWidth="11.44140625" defaultRowHeight="13.2"/>
  <cols>
    <col min="1" max="1" width="1.5546875" customWidth="1"/>
    <col min="2" max="2" width="26" customWidth="1"/>
    <col min="3" max="3" width="7.44140625" hidden="1" customWidth="1"/>
    <col min="4" max="4" width="6.88671875" hidden="1" customWidth="1"/>
    <col min="5" max="5" width="1.5546875" hidden="1" customWidth="1"/>
    <col min="6" max="6" width="7.44140625" hidden="1" customWidth="1"/>
    <col min="7" max="7" width="6.88671875" hidden="1" customWidth="1"/>
    <col min="8" max="8" width="1.5546875" hidden="1" customWidth="1"/>
    <col min="9" max="9" width="7.44140625" hidden="1" customWidth="1"/>
    <col min="10" max="10" width="6.88671875" hidden="1" customWidth="1"/>
    <col min="11" max="11" width="1.5546875" hidden="1" customWidth="1"/>
    <col min="12" max="12" width="7.44140625" hidden="1" customWidth="1"/>
    <col min="13" max="13" width="6.88671875" hidden="1" customWidth="1"/>
    <col min="14" max="14" width="1.5546875" hidden="1" customWidth="1"/>
    <col min="15" max="15" width="7.44140625" hidden="1" customWidth="1"/>
    <col min="16" max="16" width="6.88671875" hidden="1" customWidth="1"/>
    <col min="17" max="17" width="1.5546875" hidden="1" customWidth="1"/>
    <col min="18" max="18" width="7.44140625" hidden="1" customWidth="1"/>
    <col min="19" max="19" width="6.88671875" hidden="1" customWidth="1"/>
    <col min="20" max="20" width="1.5546875" hidden="1" customWidth="1"/>
    <col min="21" max="21" width="7.44140625" hidden="1" customWidth="1"/>
    <col min="22" max="22" width="6.88671875" hidden="1" customWidth="1"/>
    <col min="23" max="23" width="0.109375" hidden="1" customWidth="1"/>
    <col min="24" max="24" width="7.44140625" hidden="1" customWidth="1"/>
    <col min="25" max="25" width="6.88671875" hidden="1" customWidth="1"/>
    <col min="26" max="26" width="1.5546875" hidden="1" customWidth="1"/>
    <col min="27" max="27" width="7.44140625" hidden="1" customWidth="1"/>
    <col min="28" max="28" width="6.88671875" hidden="1" customWidth="1"/>
    <col min="29" max="29" width="1.5546875" hidden="1" customWidth="1"/>
    <col min="30" max="30" width="7.44140625" hidden="1" customWidth="1"/>
    <col min="31" max="31" width="6.88671875" hidden="1" customWidth="1"/>
    <col min="32" max="32" width="1.5546875" hidden="1" customWidth="1"/>
    <col min="33" max="33" width="7.44140625" hidden="1" customWidth="1"/>
    <col min="34" max="34" width="6.88671875" hidden="1" customWidth="1"/>
    <col min="35" max="35" width="1.5546875" hidden="1" customWidth="1"/>
    <col min="36" max="36" width="7.44140625" hidden="1" customWidth="1"/>
    <col min="37" max="37" width="6.88671875" hidden="1" customWidth="1"/>
    <col min="38" max="38" width="1.5546875" hidden="1" customWidth="1"/>
    <col min="39" max="39" width="7.44140625" hidden="1" customWidth="1"/>
    <col min="40" max="40" width="6.88671875" hidden="1" customWidth="1"/>
    <col min="41" max="41" width="1.5546875" hidden="1" customWidth="1"/>
    <col min="42" max="42" width="7.44140625" hidden="1" customWidth="1"/>
    <col min="43" max="43" width="6.88671875" hidden="1" customWidth="1"/>
    <col min="44" max="44" width="1.5546875" hidden="1" customWidth="1"/>
    <col min="45" max="45" width="7.44140625" hidden="1" customWidth="1"/>
    <col min="46" max="46" width="6.88671875" hidden="1" customWidth="1"/>
    <col min="47" max="47" width="1.5546875" hidden="1" customWidth="1"/>
    <col min="48" max="48" width="7.44140625" hidden="1" customWidth="1"/>
    <col min="49" max="49" width="6.88671875" hidden="1" customWidth="1"/>
    <col min="50" max="50" width="1.5546875" hidden="1" customWidth="1"/>
    <col min="51" max="51" width="7.44140625" hidden="1" customWidth="1"/>
    <col min="52" max="52" width="6.88671875" hidden="1" customWidth="1"/>
    <col min="53" max="53" width="1.5546875" hidden="1" customWidth="1"/>
    <col min="54" max="54" width="7.44140625" hidden="1" customWidth="1"/>
    <col min="55" max="55" width="6.88671875" hidden="1" customWidth="1"/>
    <col min="56" max="56" width="1.5546875" hidden="1" customWidth="1"/>
    <col min="57" max="57" width="7.44140625" hidden="1" customWidth="1"/>
    <col min="58" max="58" width="6.88671875" hidden="1" customWidth="1"/>
    <col min="59" max="59" width="1.5546875" hidden="1" customWidth="1"/>
    <col min="60" max="60" width="7.44140625" hidden="1" customWidth="1"/>
    <col min="61" max="61" width="6.88671875" hidden="1" customWidth="1"/>
    <col min="62" max="62" width="1.5546875" hidden="1" customWidth="1"/>
    <col min="63" max="63" width="7.44140625" hidden="1" customWidth="1"/>
    <col min="64" max="64" width="6.88671875" hidden="1" customWidth="1"/>
    <col min="65" max="65" width="1.5546875" hidden="1" customWidth="1"/>
    <col min="66" max="66" width="7.44140625" hidden="1" customWidth="1"/>
    <col min="67" max="67" width="6.88671875" hidden="1" customWidth="1"/>
    <col min="68" max="68" width="1.5546875" hidden="1" customWidth="1"/>
    <col min="69" max="69" width="10.5546875" hidden="1" customWidth="1"/>
    <col min="70" max="70" width="6.88671875" hidden="1" customWidth="1"/>
    <col min="71" max="71" width="1.5546875" hidden="1" customWidth="1"/>
    <col min="72" max="72" width="10.5546875" hidden="1" customWidth="1"/>
    <col min="73" max="73" width="6.88671875" hidden="1" customWidth="1"/>
    <col min="74" max="74" width="10.5546875" hidden="1" customWidth="1"/>
    <col min="75" max="75" width="6.88671875" hidden="1" customWidth="1"/>
    <col min="76" max="76" width="1.5546875" hidden="1" customWidth="1"/>
    <col min="77" max="77" width="10.5546875" hidden="1" customWidth="1"/>
    <col min="78" max="78" width="6.88671875" hidden="1" customWidth="1"/>
    <col min="79" max="79" width="1.5546875" hidden="1" customWidth="1"/>
    <col min="80" max="80" width="10.5546875" hidden="1" customWidth="1"/>
    <col min="81" max="81" width="6.88671875" hidden="1" customWidth="1"/>
    <col min="82" max="82" width="1.5546875" hidden="1" customWidth="1"/>
    <col min="83" max="83" width="10.5546875" hidden="1" customWidth="1"/>
    <col min="84" max="84" width="6.88671875" hidden="1" customWidth="1"/>
    <col min="85" max="85" width="1.5546875" hidden="1" customWidth="1"/>
    <col min="86" max="86" width="10.5546875" hidden="1" customWidth="1"/>
    <col min="87" max="87" width="6.88671875" hidden="1" customWidth="1"/>
    <col min="88" max="88" width="1.5546875" hidden="1" customWidth="1"/>
    <col min="89" max="89" width="10.5546875" customWidth="1"/>
    <col min="90" max="90" width="6.88671875" customWidth="1"/>
    <col min="91" max="91" width="1.5546875" customWidth="1"/>
    <col min="92" max="92" width="10.5546875" customWidth="1"/>
    <col min="93" max="93" width="6.88671875" customWidth="1"/>
    <col min="94" max="94" width="1.5546875" customWidth="1"/>
    <col min="95" max="95" width="10.5546875" customWidth="1"/>
    <col min="96" max="96" width="6.88671875" customWidth="1"/>
    <col min="97" max="97" width="1.5546875" customWidth="1"/>
    <col min="98" max="98" width="10.5546875" customWidth="1"/>
    <col min="99" max="99" width="6.88671875" customWidth="1"/>
    <col min="100" max="100" width="1.5546875" customWidth="1"/>
    <col min="101" max="101" width="10.5546875" customWidth="1"/>
    <col min="102" max="102" width="7.88671875" bestFit="1" customWidth="1"/>
    <col min="103" max="103" width="1.5546875" customWidth="1"/>
    <col min="104" max="177" width="7.44140625" customWidth="1"/>
  </cols>
  <sheetData>
    <row r="1" spans="1:104" s="1" customFormat="1" ht="15" customHeight="1">
      <c r="A1" s="1" t="s">
        <v>0</v>
      </c>
    </row>
    <row r="2" spans="1:104" s="2" customFormat="1" ht="21" customHeight="1">
      <c r="A2" s="72" t="s">
        <v>57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54"/>
      <c r="CM2" s="54"/>
      <c r="CN2" s="58"/>
      <c r="CO2" s="58"/>
      <c r="CP2" s="58"/>
      <c r="CQ2" s="69"/>
      <c r="CR2" s="69"/>
      <c r="CS2" s="69"/>
      <c r="CT2" s="69"/>
      <c r="CU2" s="69"/>
      <c r="CV2" s="69"/>
      <c r="CW2" s="52"/>
      <c r="CX2" s="52"/>
      <c r="CY2" s="69"/>
    </row>
    <row r="3" spans="1:104" s="3" customFormat="1" ht="12" customHeight="1">
      <c r="A3" s="81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J3" s="60"/>
      <c r="CK3" s="55"/>
      <c r="CL3" s="55"/>
      <c r="CM3" s="55"/>
      <c r="CN3" s="57"/>
      <c r="CO3" s="57"/>
      <c r="CP3" s="57"/>
      <c r="CQ3" s="66"/>
      <c r="CR3" s="66"/>
      <c r="CS3" s="66"/>
      <c r="CT3" s="73"/>
      <c r="CU3" s="73"/>
      <c r="CV3" s="73"/>
      <c r="CW3" s="53"/>
      <c r="CX3" s="53"/>
      <c r="CY3" s="66"/>
    </row>
    <row r="4" spans="1:104" s="3" customFormat="1" ht="7.5" customHeight="1">
      <c r="CA4" s="41"/>
      <c r="CB4" s="41"/>
      <c r="CC4" s="41"/>
      <c r="CD4" s="41"/>
      <c r="CH4" s="42"/>
      <c r="CI4" s="42"/>
      <c r="CJ4" s="60"/>
      <c r="CK4" s="55"/>
      <c r="CL4" s="55"/>
      <c r="CM4" s="55"/>
      <c r="CN4" s="57"/>
      <c r="CO4" s="57"/>
      <c r="CP4" s="57"/>
      <c r="CQ4" s="66"/>
      <c r="CR4" s="66"/>
      <c r="CS4" s="66"/>
      <c r="CT4" s="73"/>
      <c r="CU4" s="73"/>
      <c r="CV4" s="73"/>
      <c r="CW4" s="53"/>
      <c r="CX4" s="53"/>
      <c r="CY4" s="66"/>
    </row>
    <row r="5" spans="1:104" s="25" customFormat="1" ht="12">
      <c r="C5" s="77" t="s">
        <v>9</v>
      </c>
      <c r="D5" s="77"/>
      <c r="E5" s="26"/>
      <c r="F5" s="77" t="s">
        <v>10</v>
      </c>
      <c r="G5" s="77"/>
      <c r="H5" s="26"/>
      <c r="I5" s="77" t="s">
        <v>11</v>
      </c>
      <c r="J5" s="77"/>
      <c r="K5" s="26"/>
      <c r="L5" s="77" t="s">
        <v>12</v>
      </c>
      <c r="M5" s="77"/>
      <c r="N5" s="26"/>
      <c r="O5" s="77" t="s">
        <v>13</v>
      </c>
      <c r="P5" s="77"/>
      <c r="Q5" s="26"/>
      <c r="R5" s="77" t="s">
        <v>14</v>
      </c>
      <c r="S5" s="77"/>
      <c r="T5" s="26"/>
      <c r="U5" s="77" t="s">
        <v>15</v>
      </c>
      <c r="V5" s="77"/>
      <c r="W5" s="26"/>
      <c r="X5" s="77" t="s">
        <v>16</v>
      </c>
      <c r="Y5" s="77"/>
      <c r="Z5" s="26"/>
      <c r="AA5" s="77" t="s">
        <v>17</v>
      </c>
      <c r="AB5" s="77"/>
      <c r="AC5" s="26"/>
      <c r="AD5" s="77" t="s">
        <v>18</v>
      </c>
      <c r="AE5" s="77"/>
      <c r="AF5" s="26"/>
      <c r="AG5" s="77" t="s">
        <v>19</v>
      </c>
      <c r="AH5" s="77"/>
      <c r="AI5" s="26"/>
      <c r="AJ5" s="77" t="s">
        <v>8</v>
      </c>
      <c r="AK5" s="77"/>
      <c r="AL5" s="27"/>
      <c r="AM5" s="77" t="s">
        <v>20</v>
      </c>
      <c r="AN5" s="77"/>
      <c r="AO5" s="27"/>
      <c r="AP5" s="77" t="s">
        <v>21</v>
      </c>
      <c r="AQ5" s="77"/>
      <c r="AR5" s="27"/>
      <c r="AS5" s="77" t="s">
        <v>23</v>
      </c>
      <c r="AT5" s="77"/>
      <c r="AU5" s="27"/>
      <c r="AV5" s="77" t="s">
        <v>24</v>
      </c>
      <c r="AW5" s="77"/>
      <c r="AX5" s="27"/>
      <c r="AY5" s="77" t="s">
        <v>25</v>
      </c>
      <c r="AZ5" s="77"/>
      <c r="BA5" s="27"/>
      <c r="BB5" s="77" t="s">
        <v>26</v>
      </c>
      <c r="BC5" s="77"/>
      <c r="BD5" s="27"/>
      <c r="BE5" s="77" t="s">
        <v>27</v>
      </c>
      <c r="BF5" s="77"/>
      <c r="BG5" s="27"/>
      <c r="BH5" s="77" t="s">
        <v>28</v>
      </c>
      <c r="BI5" s="77"/>
      <c r="BJ5" s="27"/>
      <c r="BK5" s="77" t="s">
        <v>29</v>
      </c>
      <c r="BL5" s="77"/>
      <c r="BM5" s="27"/>
      <c r="BN5" s="77" t="s">
        <v>30</v>
      </c>
      <c r="BO5" s="77"/>
      <c r="BP5" s="27"/>
      <c r="BQ5" s="77" t="s">
        <v>32</v>
      </c>
      <c r="BR5" s="77"/>
      <c r="BS5" s="27"/>
      <c r="BT5" s="77" t="s">
        <v>35</v>
      </c>
      <c r="BU5" s="77"/>
      <c r="BV5" s="77" t="s">
        <v>34</v>
      </c>
      <c r="BW5" s="77"/>
      <c r="BX5" s="27"/>
      <c r="BY5" s="77" t="s">
        <v>33</v>
      </c>
      <c r="BZ5" s="77"/>
      <c r="CA5" s="27"/>
      <c r="CB5" s="78" t="s">
        <v>31</v>
      </c>
      <c r="CC5" s="78"/>
      <c r="CE5" s="78" t="s">
        <v>44</v>
      </c>
      <c r="CF5" s="78"/>
      <c r="CH5" s="78" t="s">
        <v>45</v>
      </c>
      <c r="CI5" s="78"/>
      <c r="CJ5" s="27"/>
      <c r="CK5" s="78" t="s">
        <v>59</v>
      </c>
      <c r="CL5" s="78"/>
      <c r="CM5" s="27"/>
      <c r="CN5" s="78" t="s">
        <v>49</v>
      </c>
      <c r="CO5" s="78"/>
      <c r="CQ5" s="78" t="s">
        <v>46</v>
      </c>
      <c r="CR5" s="78"/>
      <c r="CT5" s="78" t="s">
        <v>54</v>
      </c>
      <c r="CU5" s="78"/>
      <c r="CW5" s="78" t="s">
        <v>58</v>
      </c>
      <c r="CX5" s="78"/>
    </row>
    <row r="6" spans="1:104" s="24" customFormat="1" ht="12" customHeight="1">
      <c r="A6" s="87" t="s">
        <v>1</v>
      </c>
      <c r="B6" s="87"/>
      <c r="C6" s="22" t="s">
        <v>6</v>
      </c>
      <c r="D6" s="22" t="s">
        <v>7</v>
      </c>
      <c r="E6" s="22"/>
      <c r="F6" s="22" t="s">
        <v>6</v>
      </c>
      <c r="G6" s="22" t="s">
        <v>7</v>
      </c>
      <c r="H6" s="22"/>
      <c r="I6" s="22" t="s">
        <v>6</v>
      </c>
      <c r="J6" s="22" t="s">
        <v>7</v>
      </c>
      <c r="K6" s="22"/>
      <c r="L6" s="22" t="s">
        <v>6</v>
      </c>
      <c r="M6" s="22" t="s">
        <v>7</v>
      </c>
      <c r="N6" s="22"/>
      <c r="O6" s="22" t="s">
        <v>6</v>
      </c>
      <c r="P6" s="22" t="s">
        <v>7</v>
      </c>
      <c r="Q6" s="22"/>
      <c r="R6" s="22" t="s">
        <v>6</v>
      </c>
      <c r="S6" s="22" t="s">
        <v>7</v>
      </c>
      <c r="T6" s="22"/>
      <c r="U6" s="22" t="s">
        <v>6</v>
      </c>
      <c r="V6" s="22" t="s">
        <v>7</v>
      </c>
      <c r="W6" s="22"/>
      <c r="X6" s="22" t="s">
        <v>6</v>
      </c>
      <c r="Y6" s="22" t="s">
        <v>7</v>
      </c>
      <c r="Z6" s="22"/>
      <c r="AA6" s="22" t="s">
        <v>6</v>
      </c>
      <c r="AB6" s="22" t="s">
        <v>7</v>
      </c>
      <c r="AC6" s="22"/>
      <c r="AD6" s="22" t="s">
        <v>6</v>
      </c>
      <c r="AE6" s="22" t="s">
        <v>7</v>
      </c>
      <c r="AF6" s="22"/>
      <c r="AG6" s="22" t="s">
        <v>6</v>
      </c>
      <c r="AH6" s="22" t="s">
        <v>7</v>
      </c>
      <c r="AI6" s="22"/>
      <c r="AJ6" s="22" t="s">
        <v>6</v>
      </c>
      <c r="AK6" s="22" t="s">
        <v>7</v>
      </c>
      <c r="AL6" s="23"/>
      <c r="AM6" s="22" t="s">
        <v>6</v>
      </c>
      <c r="AN6" s="22" t="s">
        <v>7</v>
      </c>
      <c r="AO6" s="23"/>
      <c r="AP6" s="22" t="s">
        <v>6</v>
      </c>
      <c r="AQ6" s="22" t="s">
        <v>7</v>
      </c>
      <c r="AR6" s="23"/>
      <c r="AS6" s="22" t="s">
        <v>6</v>
      </c>
      <c r="AT6" s="22" t="s">
        <v>7</v>
      </c>
      <c r="AU6" s="23"/>
      <c r="AV6" s="22" t="s">
        <v>6</v>
      </c>
      <c r="AW6" s="22" t="s">
        <v>7</v>
      </c>
      <c r="AX6" s="23"/>
      <c r="AY6" s="22" t="s">
        <v>6</v>
      </c>
      <c r="AZ6" s="22" t="s">
        <v>7</v>
      </c>
      <c r="BA6" s="23"/>
      <c r="BB6" s="22" t="s">
        <v>6</v>
      </c>
      <c r="BC6" s="22" t="s">
        <v>7</v>
      </c>
      <c r="BD6" s="23"/>
      <c r="BE6" s="22" t="s">
        <v>6</v>
      </c>
      <c r="BF6" s="22" t="s">
        <v>7</v>
      </c>
      <c r="BG6" s="23"/>
      <c r="BH6" s="22" t="s">
        <v>6</v>
      </c>
      <c r="BI6" s="22" t="s">
        <v>7</v>
      </c>
      <c r="BJ6" s="23"/>
      <c r="BK6" s="22" t="s">
        <v>6</v>
      </c>
      <c r="BL6" s="22" t="s">
        <v>7</v>
      </c>
      <c r="BM6" s="23"/>
      <c r="BN6" s="22" t="s">
        <v>6</v>
      </c>
      <c r="BO6" s="22" t="s">
        <v>7</v>
      </c>
      <c r="BP6" s="23"/>
      <c r="BQ6" s="22" t="s">
        <v>36</v>
      </c>
      <c r="BR6" s="22" t="s">
        <v>7</v>
      </c>
      <c r="BS6" s="23"/>
      <c r="BT6" s="22" t="s">
        <v>36</v>
      </c>
      <c r="BU6" s="22" t="s">
        <v>7</v>
      </c>
      <c r="BV6" s="22" t="s">
        <v>36</v>
      </c>
      <c r="BW6" s="22" t="s">
        <v>7</v>
      </c>
      <c r="BX6" s="23"/>
      <c r="BY6" s="22" t="s">
        <v>36</v>
      </c>
      <c r="BZ6" s="22" t="s">
        <v>7</v>
      </c>
      <c r="CA6" s="23"/>
      <c r="CB6" s="22" t="s">
        <v>36</v>
      </c>
      <c r="CC6" s="22" t="s">
        <v>7</v>
      </c>
      <c r="CD6" s="23"/>
      <c r="CE6" s="22" t="s">
        <v>36</v>
      </c>
      <c r="CF6" s="22" t="s">
        <v>7</v>
      </c>
      <c r="CG6" s="23"/>
      <c r="CH6" s="22" t="s">
        <v>36</v>
      </c>
      <c r="CI6" s="22" t="s">
        <v>7</v>
      </c>
      <c r="CJ6" s="23"/>
      <c r="CK6" s="22" t="s">
        <v>36</v>
      </c>
      <c r="CL6" s="22" t="s">
        <v>7</v>
      </c>
      <c r="CM6" s="23"/>
      <c r="CN6" s="22" t="s">
        <v>36</v>
      </c>
      <c r="CO6" s="22" t="s">
        <v>7</v>
      </c>
      <c r="CP6" s="23"/>
      <c r="CQ6" s="22" t="s">
        <v>36</v>
      </c>
      <c r="CR6" s="22" t="s">
        <v>7</v>
      </c>
      <c r="CS6" s="23"/>
      <c r="CT6" s="22" t="s">
        <v>36</v>
      </c>
      <c r="CU6" s="22" t="s">
        <v>7</v>
      </c>
      <c r="CV6" s="23"/>
      <c r="CW6" s="22" t="s">
        <v>36</v>
      </c>
      <c r="CX6" s="22" t="s">
        <v>7</v>
      </c>
      <c r="CY6" s="23"/>
    </row>
    <row r="7" spans="1:104" s="12" customFormat="1" ht="17.25" customHeight="1">
      <c r="A7" s="82" t="s">
        <v>37</v>
      </c>
      <c r="B7" s="82"/>
      <c r="C7" s="10">
        <f>SUM(C8:C9)</f>
        <v>1803.56</v>
      </c>
      <c r="D7" s="10"/>
      <c r="E7" s="10"/>
      <c r="F7" s="10">
        <f>SUM(F8:F9)</f>
        <v>1725.85</v>
      </c>
      <c r="G7" s="10"/>
      <c r="H7" s="10"/>
      <c r="I7" s="10">
        <f>SUM(I8:I9)</f>
        <v>1674.75</v>
      </c>
      <c r="J7" s="10"/>
      <c r="K7" s="10"/>
      <c r="L7" s="10">
        <f>SUM(L8:L9)</f>
        <v>1684</v>
      </c>
      <c r="M7" s="10"/>
      <c r="N7" s="10"/>
      <c r="O7" s="10">
        <f>SUM(O8:O9)</f>
        <v>1681</v>
      </c>
      <c r="P7" s="10"/>
      <c r="Q7" s="10"/>
      <c r="R7" s="10">
        <f>SUM(R8:R9)</f>
        <v>1671</v>
      </c>
      <c r="S7" s="10"/>
      <c r="T7" s="10"/>
      <c r="U7" s="10">
        <f>SUM(U8:U9)</f>
        <v>1666</v>
      </c>
      <c r="V7" s="10"/>
      <c r="W7" s="10"/>
      <c r="X7" s="10">
        <f>SUM(X8:X9)</f>
        <v>1653</v>
      </c>
      <c r="Y7" s="10"/>
      <c r="Z7" s="10"/>
      <c r="AA7" s="10">
        <f>SUM(AA8:AA9)</f>
        <v>1664</v>
      </c>
      <c r="AB7" s="10"/>
      <c r="AC7" s="10"/>
      <c r="AD7" s="10">
        <f>SUM(AD8:AD9)</f>
        <v>1653</v>
      </c>
      <c r="AE7" s="10"/>
      <c r="AF7" s="10"/>
      <c r="AG7" s="10">
        <f>AG8+AG9</f>
        <v>1640</v>
      </c>
      <c r="AH7" s="10"/>
      <c r="AI7" s="10"/>
      <c r="AJ7" s="10">
        <f>AJ8+AJ9</f>
        <v>1612</v>
      </c>
      <c r="AK7" s="11"/>
      <c r="AM7" s="10">
        <f>AM8+AM9</f>
        <v>1596</v>
      </c>
      <c r="AN7" s="11"/>
      <c r="AP7" s="10">
        <f>AP8+AP9</f>
        <v>1617</v>
      </c>
      <c r="AQ7" s="11"/>
      <c r="AS7" s="13">
        <f>AS8+AS9</f>
        <v>1587</v>
      </c>
      <c r="AV7" s="13">
        <f>AV8+AV9</f>
        <v>1605.52</v>
      </c>
      <c r="AY7" s="13">
        <f>AY8+AY9</f>
        <v>1582.78</v>
      </c>
      <c r="BB7" s="13">
        <f>BB8+BB9</f>
        <v>1553.58</v>
      </c>
      <c r="BE7" s="13">
        <f>BE8+BE9</f>
        <v>1602.44</v>
      </c>
      <c r="BF7" s="14"/>
      <c r="BH7" s="13">
        <f>BH8+BH9</f>
        <v>1628.4399999999998</v>
      </c>
      <c r="BI7" s="14"/>
      <c r="BK7" s="13">
        <f>BK8+BK9</f>
        <v>1608.9095000000002</v>
      </c>
      <c r="BL7" s="14"/>
      <c r="BN7" s="13">
        <f>BN8+BN9</f>
        <v>1628.98</v>
      </c>
      <c r="BO7" s="14"/>
      <c r="BQ7" s="13">
        <f>BQ8+BQ9</f>
        <v>1694.3</v>
      </c>
      <c r="BR7" s="14"/>
      <c r="BT7" s="13">
        <f>BT8+BT9</f>
        <v>1708.51</v>
      </c>
      <c r="BU7" s="14"/>
      <c r="BV7" s="45">
        <f>BV8+BV9</f>
        <v>1750.3738999999996</v>
      </c>
      <c r="BW7" s="14"/>
      <c r="BY7" s="45">
        <f>BY8+BY9</f>
        <v>1828.5500000000002</v>
      </c>
      <c r="BZ7" s="14"/>
      <c r="CB7" s="45">
        <f>CB8+CB9</f>
        <v>1825.9599999999998</v>
      </c>
      <c r="CC7" s="14"/>
      <c r="CE7" s="45">
        <f>CE8+CE9</f>
        <v>1823.2686999999999</v>
      </c>
      <c r="CF7" s="14"/>
      <c r="CH7" s="45">
        <f>SUM(CH8:CH9)</f>
        <v>1793.48</v>
      </c>
      <c r="CI7" s="14"/>
      <c r="CJ7" s="74"/>
      <c r="CK7" s="45">
        <f>SUM(CK8:CK9)</f>
        <v>1773.5311999999992</v>
      </c>
      <c r="CL7" s="14"/>
      <c r="CM7" s="74"/>
      <c r="CN7" s="45">
        <f>SUM(CN8:CN9)</f>
        <v>1744.9119999999989</v>
      </c>
      <c r="CO7" s="14"/>
      <c r="CQ7" s="45">
        <f>SUM(CQ8:CQ9)</f>
        <v>1680.3011000000001</v>
      </c>
      <c r="CR7" s="14"/>
      <c r="CT7" s="45">
        <v>1642.3164999999997</v>
      </c>
      <c r="CU7" s="14"/>
      <c r="CW7" s="64">
        <f>SUM(CW8:CW9)</f>
        <v>1637.1200000000001</v>
      </c>
      <c r="CX7" s="14"/>
      <c r="CZ7" s="62"/>
    </row>
    <row r="8" spans="1:104" s="11" customFormat="1" ht="12" customHeight="1">
      <c r="A8" s="17"/>
      <c r="B8" s="17" t="s">
        <v>4</v>
      </c>
      <c r="C8" s="10">
        <v>1680.58</v>
      </c>
      <c r="D8" s="18">
        <f>C8/C7</f>
        <v>0.93181263722859231</v>
      </c>
      <c r="E8" s="18"/>
      <c r="F8" s="10">
        <v>1588.57</v>
      </c>
      <c r="G8" s="18">
        <f>F8/F7</f>
        <v>0.92045658660949681</v>
      </c>
      <c r="H8" s="18"/>
      <c r="I8" s="10">
        <v>1572.08</v>
      </c>
      <c r="J8" s="18">
        <f>I8/I7</f>
        <v>0.93869532766084485</v>
      </c>
      <c r="K8" s="18"/>
      <c r="L8" s="10">
        <v>1582</v>
      </c>
      <c r="M8" s="18">
        <f>L8/L7</f>
        <v>0.93942992874109266</v>
      </c>
      <c r="N8" s="18"/>
      <c r="O8" s="10">
        <v>1585</v>
      </c>
      <c r="P8" s="18">
        <f>O8/O7</f>
        <v>0.94289113622843546</v>
      </c>
      <c r="Q8" s="18"/>
      <c r="R8" s="10">
        <v>1577</v>
      </c>
      <c r="S8" s="18">
        <f>R8/R7</f>
        <v>0.94374625972471571</v>
      </c>
      <c r="T8" s="18"/>
      <c r="U8" s="10">
        <v>1583</v>
      </c>
      <c r="V8" s="18">
        <f>U8/U7</f>
        <v>0.9501800720288115</v>
      </c>
      <c r="W8" s="18"/>
      <c r="X8" s="10">
        <v>1582</v>
      </c>
      <c r="Y8" s="18">
        <f>X8/X7</f>
        <v>0.95704779189352696</v>
      </c>
      <c r="Z8" s="18"/>
      <c r="AA8" s="10">
        <v>1589</v>
      </c>
      <c r="AB8" s="18">
        <f>AA8/AA7</f>
        <v>0.95492788461538458</v>
      </c>
      <c r="AC8" s="18"/>
      <c r="AD8" s="10">
        <v>1579</v>
      </c>
      <c r="AE8" s="18">
        <f>AD8/AD7</f>
        <v>0.95523290986085907</v>
      </c>
      <c r="AF8" s="18"/>
      <c r="AG8" s="10">
        <v>1570</v>
      </c>
      <c r="AH8" s="18">
        <f>AG8/AG7</f>
        <v>0.95731707317073167</v>
      </c>
      <c r="AI8" s="18"/>
      <c r="AJ8" s="10">
        <v>1540</v>
      </c>
      <c r="AK8" s="18">
        <f>AJ8/AJ7</f>
        <v>0.95533498759305213</v>
      </c>
      <c r="AM8" s="10">
        <v>1513</v>
      </c>
      <c r="AN8" s="18">
        <f>AM8/AM7</f>
        <v>0.94799498746867172</v>
      </c>
      <c r="AP8" s="10">
        <v>1521</v>
      </c>
      <c r="AQ8" s="18">
        <f>AP8/AP7</f>
        <v>0.94063079777365488</v>
      </c>
      <c r="AS8" s="15">
        <v>1480</v>
      </c>
      <c r="AT8" s="19">
        <f>AS8/AS7</f>
        <v>0.93257718966603653</v>
      </c>
      <c r="AU8" s="14"/>
      <c r="AV8" s="15">
        <v>1505.75</v>
      </c>
      <c r="AW8" s="19">
        <f>AV8/AV7</f>
        <v>0.93785813941900442</v>
      </c>
      <c r="AX8" s="14"/>
      <c r="AY8" s="15">
        <v>1485.77</v>
      </c>
      <c r="AZ8" s="19">
        <f>AY8/AY7</f>
        <v>0.93870910676152086</v>
      </c>
      <c r="BA8" s="14"/>
      <c r="BB8" s="15">
        <v>1456.98</v>
      </c>
      <c r="BC8" s="19">
        <f>BB8/BB7</f>
        <v>0.93782103271154371</v>
      </c>
      <c r="BD8" s="14"/>
      <c r="BE8" s="15">
        <v>1495</v>
      </c>
      <c r="BF8" s="19">
        <f>BE8/BE7</f>
        <v>0.93295224782207131</v>
      </c>
      <c r="BG8" s="14"/>
      <c r="BH8" s="15">
        <v>1429.34</v>
      </c>
      <c r="BI8" s="19">
        <f>BH8/BH7</f>
        <v>0.87773574709537971</v>
      </c>
      <c r="BJ8" s="14"/>
      <c r="BK8" s="15">
        <v>1487.7125000000001</v>
      </c>
      <c r="BL8" s="19">
        <f>BK8/BK7</f>
        <v>0.92467133794660294</v>
      </c>
      <c r="BM8" s="14"/>
      <c r="BN8" s="15">
        <v>1498.03</v>
      </c>
      <c r="BO8" s="19">
        <f>BN8/BN7</f>
        <v>0.91961227271053048</v>
      </c>
      <c r="BP8" s="14"/>
      <c r="BQ8" s="15">
        <v>1558.05</v>
      </c>
      <c r="BR8" s="19">
        <f>BQ8/BQ7</f>
        <v>0.91958330874107297</v>
      </c>
      <c r="BS8" s="14"/>
      <c r="BT8" s="15">
        <v>1571.21</v>
      </c>
      <c r="BU8" s="19">
        <f>BT8/BT7</f>
        <v>0.91963757894305564</v>
      </c>
      <c r="BV8" s="46">
        <v>1614.1353999999997</v>
      </c>
      <c r="BW8" s="19">
        <f>BV8/BV7</f>
        <v>0.9221660583490191</v>
      </c>
      <c r="BX8" s="14"/>
      <c r="BY8" s="46">
        <v>1695.92</v>
      </c>
      <c r="BZ8" s="19">
        <f>BY8/BY7</f>
        <v>0.92746711875529786</v>
      </c>
      <c r="CA8" s="14"/>
      <c r="CB8" s="46">
        <v>1713.5399999999997</v>
      </c>
      <c r="CC8" s="19">
        <f>CB8/CB7</f>
        <v>0.93843238625161551</v>
      </c>
      <c r="CE8" s="46">
        <v>1725.7186999999999</v>
      </c>
      <c r="CF8" s="19">
        <f>CE8/CE7</f>
        <v>0.94649718936106353</v>
      </c>
      <c r="CH8" s="47">
        <v>1702.86</v>
      </c>
      <c r="CI8" s="19">
        <f>CH8/CH7</f>
        <v>0.94947253384481556</v>
      </c>
      <c r="CJ8" s="30"/>
      <c r="CK8" s="47">
        <v>1687.1264999999994</v>
      </c>
      <c r="CL8" s="19">
        <f>CK8/CK7</f>
        <v>0.95128098112962445</v>
      </c>
      <c r="CM8" s="30"/>
      <c r="CN8" s="47">
        <v>1609.1212999999989</v>
      </c>
      <c r="CO8" s="19">
        <f>CN8/CN7</f>
        <v>0.92217905544806833</v>
      </c>
      <c r="CQ8" s="47">
        <v>1584.4418000000001</v>
      </c>
      <c r="CR8" s="19">
        <f>CQ8/CQ7</f>
        <v>0.94295111751102223</v>
      </c>
      <c r="CT8" s="47">
        <v>1556.5314999999998</v>
      </c>
      <c r="CU8" s="19">
        <v>0.94776585390209511</v>
      </c>
      <c r="CW8" s="47">
        <v>1542.42</v>
      </c>
      <c r="CX8" s="19">
        <f>CW8/CW7</f>
        <v>0.94215451524628613</v>
      </c>
      <c r="CZ8" s="63"/>
    </row>
    <row r="9" spans="1:104" s="11" customFormat="1" ht="12" customHeight="1">
      <c r="A9" s="17"/>
      <c r="B9" s="17" t="s">
        <v>5</v>
      </c>
      <c r="C9" s="10">
        <v>122.98</v>
      </c>
      <c r="D9" s="10"/>
      <c r="E9" s="10"/>
      <c r="F9" s="10">
        <v>137.28</v>
      </c>
      <c r="G9" s="10"/>
      <c r="H9" s="10"/>
      <c r="I9" s="10">
        <v>102.67</v>
      </c>
      <c r="J9" s="10"/>
      <c r="K9" s="10"/>
      <c r="L9" s="10">
        <v>102</v>
      </c>
      <c r="M9" s="10"/>
      <c r="N9" s="10"/>
      <c r="O9" s="10">
        <v>96</v>
      </c>
      <c r="P9" s="10"/>
      <c r="Q9" s="10"/>
      <c r="R9" s="10">
        <v>94</v>
      </c>
      <c r="S9" s="10"/>
      <c r="T9" s="10"/>
      <c r="U9" s="10">
        <v>83</v>
      </c>
      <c r="V9" s="10"/>
      <c r="W9" s="10"/>
      <c r="X9" s="10">
        <v>71</v>
      </c>
      <c r="Y9" s="10"/>
      <c r="Z9" s="10"/>
      <c r="AA9" s="10">
        <v>75</v>
      </c>
      <c r="AB9" s="10"/>
      <c r="AC9" s="10"/>
      <c r="AD9" s="10">
        <v>74</v>
      </c>
      <c r="AE9" s="10"/>
      <c r="AF9" s="10"/>
      <c r="AG9" s="10">
        <v>70</v>
      </c>
      <c r="AH9" s="10"/>
      <c r="AI9" s="10"/>
      <c r="AJ9" s="10">
        <v>72</v>
      </c>
      <c r="AK9" s="10"/>
      <c r="AM9" s="10">
        <v>83</v>
      </c>
      <c r="AN9" s="10"/>
      <c r="AP9" s="10">
        <v>96</v>
      </c>
      <c r="AQ9" s="10"/>
      <c r="AS9" s="15">
        <v>107</v>
      </c>
      <c r="AT9" s="15"/>
      <c r="AU9" s="14"/>
      <c r="AV9" s="15">
        <v>99.77</v>
      </c>
      <c r="AW9" s="15"/>
      <c r="AX9" s="14"/>
      <c r="AY9" s="15">
        <v>97.01</v>
      </c>
      <c r="AZ9" s="15"/>
      <c r="BA9" s="14"/>
      <c r="BB9" s="15">
        <v>96.6</v>
      </c>
      <c r="BC9" s="15"/>
      <c r="BD9" s="14"/>
      <c r="BE9" s="15">
        <v>107.44</v>
      </c>
      <c r="BF9" s="15"/>
      <c r="BG9" s="14"/>
      <c r="BH9" s="15">
        <v>199.1</v>
      </c>
      <c r="BI9" s="15"/>
      <c r="BJ9" s="14"/>
      <c r="BK9" s="15">
        <v>121.197</v>
      </c>
      <c r="BL9" s="15"/>
      <c r="BM9" s="14"/>
      <c r="BN9" s="15">
        <v>130.94999999999999</v>
      </c>
      <c r="BO9" s="15"/>
      <c r="BP9" s="14"/>
      <c r="BQ9" s="15">
        <v>136.25</v>
      </c>
      <c r="BR9" s="15"/>
      <c r="BS9" s="14"/>
      <c r="BT9" s="15">
        <v>137.30000000000001</v>
      </c>
      <c r="BU9" s="15"/>
      <c r="BV9" s="46">
        <v>136.23849999999999</v>
      </c>
      <c r="BW9" s="15"/>
      <c r="BX9" s="14"/>
      <c r="BY9" s="46">
        <v>132.63</v>
      </c>
      <c r="BZ9" s="15"/>
      <c r="CA9" s="14"/>
      <c r="CB9" s="46">
        <v>112.41999999999999</v>
      </c>
      <c r="CC9" s="15"/>
      <c r="CE9" s="46">
        <v>97.550000000000011</v>
      </c>
      <c r="CF9" s="15"/>
      <c r="CH9" s="47">
        <v>90.62</v>
      </c>
      <c r="CI9" s="15"/>
      <c r="CJ9" s="30"/>
      <c r="CK9" s="47">
        <v>86.404699999999906</v>
      </c>
      <c r="CL9" s="15"/>
      <c r="CM9" s="30"/>
      <c r="CN9" s="47">
        <v>135.79070000000002</v>
      </c>
      <c r="CO9" s="15"/>
      <c r="CQ9" s="47">
        <v>95.859300000000033</v>
      </c>
      <c r="CR9" s="15"/>
      <c r="CT9" s="47">
        <v>85.784999999999954</v>
      </c>
      <c r="CU9" s="15"/>
      <c r="CW9" s="47">
        <v>94.7</v>
      </c>
      <c r="CX9" s="15"/>
    </row>
    <row r="10" spans="1:104" s="12" customFormat="1" ht="17.25" customHeight="1">
      <c r="A10" s="79" t="s">
        <v>38</v>
      </c>
      <c r="B10" s="7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M10" s="10"/>
      <c r="AN10" s="10"/>
      <c r="AP10" s="10"/>
      <c r="AQ10" s="10"/>
      <c r="AS10" s="15"/>
      <c r="AT10" s="15"/>
      <c r="AV10" s="15"/>
      <c r="AW10" s="15"/>
      <c r="AY10" s="15"/>
      <c r="AZ10" s="15"/>
      <c r="BB10" s="15"/>
      <c r="BC10" s="15"/>
      <c r="BE10" s="15"/>
      <c r="BF10" s="15"/>
      <c r="BH10" s="15"/>
      <c r="BI10" s="15"/>
      <c r="BK10" s="15"/>
      <c r="BL10" s="15"/>
      <c r="BN10" s="15"/>
      <c r="BO10" s="15"/>
      <c r="BQ10" s="15"/>
      <c r="BR10" s="15"/>
      <c r="BT10" s="15"/>
      <c r="BU10" s="15"/>
      <c r="BV10" s="46"/>
      <c r="BW10" s="15"/>
      <c r="BY10" s="46"/>
      <c r="BZ10" s="15"/>
      <c r="CB10" s="46"/>
      <c r="CC10" s="15"/>
      <c r="CE10" s="46"/>
      <c r="CF10" s="15"/>
      <c r="CH10" s="46"/>
      <c r="CI10" s="15"/>
      <c r="CJ10" s="74"/>
      <c r="CK10" s="46"/>
      <c r="CL10" s="15"/>
      <c r="CM10" s="74"/>
      <c r="CN10" s="46"/>
      <c r="CO10" s="15"/>
      <c r="CQ10" s="46"/>
      <c r="CR10" s="15"/>
      <c r="CT10" s="46"/>
      <c r="CU10" s="15"/>
      <c r="CW10" s="46"/>
      <c r="CX10" s="15"/>
    </row>
    <row r="11" spans="1:104" s="12" customFormat="1" ht="15.6">
      <c r="A11" s="83" t="s">
        <v>48</v>
      </c>
      <c r="B11" s="83"/>
      <c r="C11" s="10">
        <f>SUM(C12:C13)</f>
        <v>42</v>
      </c>
      <c r="D11" s="10"/>
      <c r="E11" s="10"/>
      <c r="F11" s="10">
        <f>SUM(F12:F13)</f>
        <v>50</v>
      </c>
      <c r="G11" s="10"/>
      <c r="H11" s="10"/>
      <c r="I11" s="10">
        <f>SUM(I12:I13)</f>
        <v>54</v>
      </c>
      <c r="J11" s="10"/>
      <c r="K11" s="10"/>
      <c r="L11" s="10">
        <f>SUM(L12:L13)</f>
        <v>58</v>
      </c>
      <c r="M11" s="10"/>
      <c r="N11" s="10"/>
      <c r="O11" s="10">
        <f>SUM(O12:O13)</f>
        <v>66</v>
      </c>
      <c r="P11" s="10"/>
      <c r="Q11" s="10"/>
      <c r="R11" s="10">
        <f>SUM(R12:R13)</f>
        <v>32</v>
      </c>
      <c r="S11" s="10"/>
      <c r="T11" s="10"/>
      <c r="U11" s="10">
        <f>SUM(U12:U13)</f>
        <v>33</v>
      </c>
      <c r="V11" s="10"/>
      <c r="W11" s="10"/>
      <c r="X11" s="10">
        <f>SUM(X12:X13)</f>
        <v>28</v>
      </c>
      <c r="Y11" s="10"/>
      <c r="Z11" s="10"/>
      <c r="AA11" s="10">
        <f>SUM(AA12:AA13)</f>
        <v>25</v>
      </c>
      <c r="AB11" s="10"/>
      <c r="AC11" s="10"/>
      <c r="AD11" s="10">
        <f>SUM(AD12:AD13)</f>
        <v>23</v>
      </c>
      <c r="AE11" s="10"/>
      <c r="AF11" s="10"/>
      <c r="AG11" s="10">
        <f>AG12+AG13</f>
        <v>21</v>
      </c>
      <c r="AH11" s="10"/>
      <c r="AI11" s="10"/>
      <c r="AJ11" s="10">
        <f>AJ12+AJ13</f>
        <v>21</v>
      </c>
      <c r="AK11" s="10"/>
      <c r="AM11" s="10">
        <f>AM12+AM13</f>
        <v>14</v>
      </c>
      <c r="AN11" s="10"/>
      <c r="AP11" s="10">
        <f>AP12+AP13</f>
        <v>14</v>
      </c>
      <c r="AQ11" s="10"/>
      <c r="AS11" s="13">
        <f>AS12+AS13</f>
        <v>17</v>
      </c>
      <c r="AT11" s="13"/>
      <c r="AV11" s="13">
        <f>AV12+AV13</f>
        <v>10.5</v>
      </c>
      <c r="AW11" s="13"/>
      <c r="AY11" s="13">
        <f>AY12+AY13</f>
        <v>8.4499999999999993</v>
      </c>
      <c r="AZ11" s="13"/>
      <c r="BB11" s="13">
        <f>BB12+BB13</f>
        <v>2.2000000000000002</v>
      </c>
      <c r="BC11" s="13"/>
      <c r="BE11" s="13">
        <f>BE12+BE13</f>
        <v>8</v>
      </c>
      <c r="BF11" s="15"/>
      <c r="BH11" s="13">
        <f>BH12+BH13</f>
        <v>6</v>
      </c>
      <c r="BI11" s="15"/>
      <c r="BK11" s="13">
        <f>BK12+BK13</f>
        <v>1.1000000000000001</v>
      </c>
      <c r="BL11" s="15"/>
      <c r="BN11" s="13">
        <f>BN12+BN13</f>
        <v>2</v>
      </c>
      <c r="BO11" s="15"/>
      <c r="BQ11" s="13">
        <f>BQ12+BQ13</f>
        <v>6</v>
      </c>
      <c r="BR11" s="15"/>
      <c r="BT11" s="13">
        <f>BT12+BT13</f>
        <v>4</v>
      </c>
      <c r="BU11" s="15"/>
      <c r="BV11" s="45">
        <f>BV12+BV13</f>
        <v>1</v>
      </c>
      <c r="BW11" s="15"/>
      <c r="BY11" s="45">
        <f>BY12+BY13</f>
        <v>2</v>
      </c>
      <c r="BZ11" s="15"/>
      <c r="CB11" s="45">
        <f>CB12+CB13</f>
        <v>2</v>
      </c>
      <c r="CC11" s="15"/>
      <c r="CE11" s="48" t="s">
        <v>47</v>
      </c>
      <c r="CF11" s="15"/>
      <c r="CH11" s="45">
        <f>CH12+CH13</f>
        <v>2</v>
      </c>
      <c r="CI11" s="15"/>
      <c r="CJ11" s="74"/>
      <c r="CK11" s="48" t="s">
        <v>47</v>
      </c>
      <c r="CL11" s="15"/>
      <c r="CM11" s="74"/>
      <c r="CN11" s="45">
        <f>CN12+CN13</f>
        <v>2</v>
      </c>
      <c r="CO11" s="15"/>
      <c r="CQ11" s="48" t="s">
        <v>47</v>
      </c>
      <c r="CR11" s="15"/>
      <c r="CT11" s="48" t="s">
        <v>47</v>
      </c>
      <c r="CU11" s="15"/>
      <c r="CW11" s="64">
        <v>1</v>
      </c>
      <c r="CX11" s="15"/>
    </row>
    <row r="12" spans="1:104" s="11" customFormat="1" ht="12" customHeight="1">
      <c r="B12" s="17" t="s">
        <v>4</v>
      </c>
      <c r="C12" s="10">
        <v>6</v>
      </c>
      <c r="D12" s="18">
        <f>C12/C11</f>
        <v>0.14285714285714285</v>
      </c>
      <c r="E12" s="18"/>
      <c r="F12" s="10">
        <v>10</v>
      </c>
      <c r="G12" s="18">
        <f>F12/F11</f>
        <v>0.2</v>
      </c>
      <c r="H12" s="18"/>
      <c r="I12" s="10">
        <v>11</v>
      </c>
      <c r="J12" s="18">
        <f>I12/I11</f>
        <v>0.20370370370370369</v>
      </c>
      <c r="K12" s="18"/>
      <c r="L12" s="10">
        <v>12</v>
      </c>
      <c r="M12" s="18">
        <f>L12/L11</f>
        <v>0.20689655172413793</v>
      </c>
      <c r="N12" s="18"/>
      <c r="O12" s="10">
        <v>13</v>
      </c>
      <c r="P12" s="18">
        <f>O12/O11</f>
        <v>0.19696969696969696</v>
      </c>
      <c r="Q12" s="18"/>
      <c r="R12" s="10">
        <v>4</v>
      </c>
      <c r="S12" s="18">
        <f>R12/R11</f>
        <v>0.125</v>
      </c>
      <c r="T12" s="18"/>
      <c r="U12" s="10">
        <v>6</v>
      </c>
      <c r="V12" s="18">
        <f>U12/U11</f>
        <v>0.18181818181818182</v>
      </c>
      <c r="W12" s="18"/>
      <c r="X12" s="10">
        <v>6</v>
      </c>
      <c r="Y12" s="18">
        <f>X12/X11</f>
        <v>0.21428571428571427</v>
      </c>
      <c r="Z12" s="18"/>
      <c r="AA12" s="10">
        <v>4</v>
      </c>
      <c r="AB12" s="18">
        <f>AA12/AA11</f>
        <v>0.16</v>
      </c>
      <c r="AC12" s="18"/>
      <c r="AD12" s="10">
        <v>5</v>
      </c>
      <c r="AE12" s="18">
        <f>AD12/AD11</f>
        <v>0.21739130434782608</v>
      </c>
      <c r="AF12" s="18"/>
      <c r="AG12" s="10">
        <v>4</v>
      </c>
      <c r="AH12" s="18">
        <f>AG12/AG11</f>
        <v>0.19047619047619047</v>
      </c>
      <c r="AI12" s="18"/>
      <c r="AJ12" s="10">
        <v>3</v>
      </c>
      <c r="AK12" s="18">
        <f>AJ12/AJ11</f>
        <v>0.14285714285714285</v>
      </c>
      <c r="AM12" s="10">
        <v>1</v>
      </c>
      <c r="AN12" s="18">
        <f>AM12/AM11</f>
        <v>7.1428571428571425E-2</v>
      </c>
      <c r="AP12" s="10">
        <v>1</v>
      </c>
      <c r="AQ12" s="18">
        <f>AP12/AP11</f>
        <v>7.1428571428571425E-2</v>
      </c>
      <c r="AS12" s="15">
        <v>2</v>
      </c>
      <c r="AT12" s="19">
        <f>AS12/AS11</f>
        <v>0.11764705882352941</v>
      </c>
      <c r="AU12" s="14"/>
      <c r="AV12" s="15">
        <v>4</v>
      </c>
      <c r="AW12" s="19">
        <f>AV12/AV11</f>
        <v>0.38095238095238093</v>
      </c>
      <c r="AX12" s="14"/>
      <c r="AY12" s="15">
        <v>2.25</v>
      </c>
      <c r="AZ12" s="19">
        <f>AY12/AY11</f>
        <v>0.26627218934911245</v>
      </c>
      <c r="BA12" s="14"/>
      <c r="BB12" s="15">
        <v>1.2</v>
      </c>
      <c r="BC12" s="19">
        <f>BB12/BB11</f>
        <v>0.54545454545454541</v>
      </c>
      <c r="BD12" s="14"/>
      <c r="BE12" s="15">
        <v>1</v>
      </c>
      <c r="BF12" s="19">
        <f>BE12/BE11</f>
        <v>0.125</v>
      </c>
      <c r="BG12" s="14"/>
      <c r="BH12" s="15">
        <v>1</v>
      </c>
      <c r="BI12" s="19">
        <f>BH12/BH11</f>
        <v>0.16666666666666666</v>
      </c>
      <c r="BJ12" s="14"/>
      <c r="BK12" s="15">
        <v>1</v>
      </c>
      <c r="BL12" s="19">
        <f>BK12/BK11</f>
        <v>0.90909090909090906</v>
      </c>
      <c r="BM12" s="14"/>
      <c r="BN12" s="15">
        <v>1</v>
      </c>
      <c r="BO12" s="19">
        <f>BN12/BN11</f>
        <v>0.5</v>
      </c>
      <c r="BP12" s="14"/>
      <c r="BQ12" s="15">
        <v>1</v>
      </c>
      <c r="BR12" s="19">
        <f>BQ12/BQ11</f>
        <v>0.16666666666666666</v>
      </c>
      <c r="BS12" s="14"/>
      <c r="BT12" s="15">
        <v>1</v>
      </c>
      <c r="BU12" s="19">
        <f>BT12/BT11</f>
        <v>0.25</v>
      </c>
      <c r="BV12" s="46">
        <v>1</v>
      </c>
      <c r="BW12" s="19">
        <f>BV12/BV11</f>
        <v>1</v>
      </c>
      <c r="BX12" s="14"/>
      <c r="BY12" s="46">
        <v>1</v>
      </c>
      <c r="BZ12" s="19">
        <f>BY12/BY11</f>
        <v>0.5</v>
      </c>
      <c r="CA12" s="14"/>
      <c r="CB12" s="15">
        <v>0</v>
      </c>
      <c r="CC12" s="19">
        <f>CB12/CB11</f>
        <v>0</v>
      </c>
      <c r="CE12" s="15">
        <v>0</v>
      </c>
      <c r="CF12" s="19">
        <v>0</v>
      </c>
      <c r="CH12" s="15">
        <v>0</v>
      </c>
      <c r="CI12" s="19">
        <v>0</v>
      </c>
      <c r="CJ12" s="30"/>
      <c r="CK12" s="15">
        <v>0</v>
      </c>
      <c r="CL12" s="19">
        <v>0</v>
      </c>
      <c r="CM12" s="30"/>
      <c r="CN12" s="15">
        <v>0</v>
      </c>
      <c r="CO12" s="19">
        <v>0</v>
      </c>
      <c r="CQ12" s="15">
        <v>0</v>
      </c>
      <c r="CR12" s="19">
        <v>0</v>
      </c>
      <c r="CT12" s="15">
        <v>0</v>
      </c>
      <c r="CU12" s="19">
        <v>0</v>
      </c>
      <c r="CW12" s="47">
        <v>1</v>
      </c>
      <c r="CX12" s="19">
        <v>1</v>
      </c>
    </row>
    <row r="13" spans="1:104" s="11" customFormat="1" ht="12" customHeight="1">
      <c r="B13" s="17" t="s">
        <v>5</v>
      </c>
      <c r="C13" s="10">
        <v>36</v>
      </c>
      <c r="D13" s="10"/>
      <c r="E13" s="10"/>
      <c r="F13" s="10">
        <v>40</v>
      </c>
      <c r="G13" s="10"/>
      <c r="H13" s="10"/>
      <c r="I13" s="10">
        <v>43</v>
      </c>
      <c r="J13" s="10"/>
      <c r="K13" s="10"/>
      <c r="L13" s="10">
        <v>46</v>
      </c>
      <c r="M13" s="10"/>
      <c r="N13" s="10"/>
      <c r="O13" s="10">
        <v>53</v>
      </c>
      <c r="P13" s="10"/>
      <c r="Q13" s="10"/>
      <c r="R13" s="10">
        <v>28</v>
      </c>
      <c r="S13" s="10"/>
      <c r="T13" s="10"/>
      <c r="U13" s="10">
        <v>27</v>
      </c>
      <c r="V13" s="10"/>
      <c r="W13" s="10"/>
      <c r="X13" s="10">
        <v>22</v>
      </c>
      <c r="Y13" s="10"/>
      <c r="Z13" s="10"/>
      <c r="AA13" s="10">
        <v>21</v>
      </c>
      <c r="AB13" s="10"/>
      <c r="AC13" s="10"/>
      <c r="AD13" s="10">
        <v>18</v>
      </c>
      <c r="AE13" s="10"/>
      <c r="AF13" s="10"/>
      <c r="AG13" s="10">
        <v>17</v>
      </c>
      <c r="AH13" s="10"/>
      <c r="AI13" s="10"/>
      <c r="AJ13" s="10">
        <v>18</v>
      </c>
      <c r="AK13" s="10"/>
      <c r="AM13" s="10">
        <v>13</v>
      </c>
      <c r="AN13" s="10"/>
      <c r="AP13" s="10">
        <v>13</v>
      </c>
      <c r="AQ13" s="10"/>
      <c r="AS13" s="15">
        <v>15</v>
      </c>
      <c r="AT13" s="15"/>
      <c r="AU13" s="14"/>
      <c r="AV13" s="15">
        <v>6.5</v>
      </c>
      <c r="AW13" s="15"/>
      <c r="AX13" s="14"/>
      <c r="AY13" s="15">
        <v>6.2</v>
      </c>
      <c r="AZ13" s="15"/>
      <c r="BA13" s="14"/>
      <c r="BB13" s="15">
        <v>1</v>
      </c>
      <c r="BC13" s="15"/>
      <c r="BD13" s="14"/>
      <c r="BE13" s="15">
        <v>7</v>
      </c>
      <c r="BF13" s="15"/>
      <c r="BG13" s="14"/>
      <c r="BH13" s="15">
        <v>5</v>
      </c>
      <c r="BI13" s="15"/>
      <c r="BJ13" s="14"/>
      <c r="BK13" s="20">
        <v>0.1</v>
      </c>
      <c r="BL13" s="15"/>
      <c r="BM13" s="14"/>
      <c r="BN13" s="21">
        <v>1</v>
      </c>
      <c r="BO13" s="15"/>
      <c r="BP13" s="14"/>
      <c r="BQ13" s="21">
        <v>5</v>
      </c>
      <c r="BR13" s="15"/>
      <c r="BS13" s="14"/>
      <c r="BT13" s="21">
        <v>3</v>
      </c>
      <c r="BU13" s="15"/>
      <c r="BV13" s="46"/>
      <c r="BW13" s="15"/>
      <c r="BX13" s="14"/>
      <c r="BY13" s="46">
        <v>1</v>
      </c>
      <c r="BZ13" s="15"/>
      <c r="CA13" s="14"/>
      <c r="CB13" s="46">
        <v>2</v>
      </c>
      <c r="CC13" s="15"/>
      <c r="CE13" s="46"/>
      <c r="CF13" s="15"/>
      <c r="CH13" s="46">
        <v>2</v>
      </c>
      <c r="CI13" s="15"/>
      <c r="CJ13" s="30"/>
      <c r="CK13" s="46"/>
      <c r="CL13" s="15"/>
      <c r="CM13" s="30"/>
      <c r="CN13" s="46">
        <v>2</v>
      </c>
      <c r="CO13" s="15"/>
      <c r="CQ13" s="46"/>
      <c r="CR13" s="15"/>
      <c r="CT13" s="46"/>
      <c r="CU13" s="15"/>
      <c r="CW13" s="75" t="s">
        <v>61</v>
      </c>
      <c r="CX13" s="15"/>
    </row>
    <row r="14" spans="1:104" s="9" customFormat="1" ht="17.25" customHeight="1">
      <c r="A14" s="79" t="s">
        <v>39</v>
      </c>
      <c r="B14" s="79"/>
      <c r="C14" s="10">
        <f>SUM(C15:C16)</f>
        <v>1508.26</v>
      </c>
      <c r="D14" s="10"/>
      <c r="E14" s="10"/>
      <c r="F14" s="10">
        <f>SUM(F15:F16)</f>
        <v>1585.3</v>
      </c>
      <c r="G14" s="10"/>
      <c r="H14" s="10"/>
      <c r="I14" s="10">
        <f>SUM(I15:I16)</f>
        <v>1623.74</v>
      </c>
      <c r="J14" s="10"/>
      <c r="K14" s="10"/>
      <c r="L14" s="10">
        <f>SUM(L15:L16)</f>
        <v>1697.05</v>
      </c>
      <c r="M14" s="10"/>
      <c r="N14" s="10"/>
      <c r="O14" s="10">
        <f>SUM(O15:O16)</f>
        <v>1822</v>
      </c>
      <c r="P14" s="10"/>
      <c r="Q14" s="10"/>
      <c r="R14" s="10">
        <f>SUM(R15:R16)</f>
        <v>1937</v>
      </c>
      <c r="S14" s="10"/>
      <c r="T14" s="10"/>
      <c r="U14" s="10">
        <f>SUM(U15:U16)</f>
        <v>1957</v>
      </c>
      <c r="V14" s="10"/>
      <c r="W14" s="10"/>
      <c r="X14" s="10">
        <f>SUM(X15:X16)</f>
        <v>2012</v>
      </c>
      <c r="Y14" s="10"/>
      <c r="Z14" s="10"/>
      <c r="AA14" s="10">
        <f>SUM(AA15:AA16)</f>
        <v>2075</v>
      </c>
      <c r="AB14" s="10"/>
      <c r="AC14" s="10"/>
      <c r="AD14" s="10">
        <f>SUM(AD15:AD16)</f>
        <v>2113</v>
      </c>
      <c r="AE14" s="10"/>
      <c r="AF14" s="10"/>
      <c r="AG14" s="10">
        <f>AG15+AG16</f>
        <v>2175</v>
      </c>
      <c r="AH14" s="10"/>
      <c r="AI14" s="10"/>
      <c r="AJ14" s="10">
        <f>AJ15+AJ16</f>
        <v>2205</v>
      </c>
      <c r="AK14" s="10"/>
      <c r="AM14" s="10">
        <f>AM15+AM16</f>
        <v>2164</v>
      </c>
      <c r="AN14" s="10"/>
      <c r="AP14" s="10">
        <f>AP15+AP16</f>
        <v>2266</v>
      </c>
      <c r="AQ14" s="10"/>
      <c r="AS14" s="13">
        <f>AS15+AS16</f>
        <v>2282</v>
      </c>
      <c r="AT14" s="13"/>
      <c r="AV14" s="13">
        <f>AV15+AV16</f>
        <v>2296.91</v>
      </c>
      <c r="AW14" s="13"/>
      <c r="AY14" s="13">
        <f>AY15+AY16</f>
        <v>2377.75</v>
      </c>
      <c r="AZ14" s="13"/>
      <c r="BB14" s="13">
        <f>BB15+BB16</f>
        <v>2455.17</v>
      </c>
      <c r="BC14" s="13"/>
      <c r="BE14" s="13">
        <f>BE15+BE16</f>
        <v>2515</v>
      </c>
      <c r="BF14" s="15"/>
      <c r="BH14" s="13">
        <f>BH15+BH16</f>
        <v>2522.87</v>
      </c>
      <c r="BI14" s="15"/>
      <c r="BK14" s="13">
        <f>BK15+BK16</f>
        <v>2369.5500000000002</v>
      </c>
      <c r="BL14" s="15"/>
      <c r="BN14" s="13">
        <f>BN15+BN16</f>
        <v>2441.08</v>
      </c>
      <c r="BO14" s="15"/>
      <c r="BQ14" s="13">
        <f>BQ15+BQ16</f>
        <v>2515.46</v>
      </c>
      <c r="BR14" s="15"/>
      <c r="BT14" s="13">
        <f>BT15+BT16</f>
        <v>2605.0100000000002</v>
      </c>
      <c r="BU14" s="15"/>
      <c r="BV14" s="45">
        <f>BV15+BV16</f>
        <v>2702.8096</v>
      </c>
      <c r="BW14" s="15"/>
      <c r="BY14" s="45">
        <f>BY15+BY16</f>
        <v>2825.16</v>
      </c>
      <c r="BZ14" s="15"/>
      <c r="CB14" s="45">
        <f>CB15+CB16</f>
        <v>2918.57</v>
      </c>
      <c r="CC14" s="15"/>
      <c r="CE14" s="45">
        <f>CE15+CE16</f>
        <v>3025.86</v>
      </c>
      <c r="CF14" s="15"/>
      <c r="CH14" s="45">
        <f>SUM(CH15:CH16)</f>
        <v>3038.4700000000003</v>
      </c>
      <c r="CI14" s="15"/>
      <c r="CJ14" s="40"/>
      <c r="CK14" s="45">
        <f>SUM(CK15:CK16)</f>
        <v>3153.3314000000037</v>
      </c>
      <c r="CL14" s="15"/>
      <c r="CM14" s="40"/>
      <c r="CN14" s="45">
        <f>SUM(CN15:CN16)</f>
        <v>3252.8204000000001</v>
      </c>
      <c r="CO14" s="15"/>
      <c r="CQ14" s="45">
        <f>SUM(CQ15:CQ16)</f>
        <v>3254.9958999999985</v>
      </c>
      <c r="CR14" s="15"/>
      <c r="CT14" s="45">
        <v>3451.0832</v>
      </c>
      <c r="CU14" s="15"/>
      <c r="CW14" s="64">
        <f>SUM(CW15:CW16)</f>
        <v>3605.5</v>
      </c>
      <c r="CX14" s="15"/>
    </row>
    <row r="15" spans="1:104" s="11" customFormat="1" ht="12" customHeight="1">
      <c r="A15" s="17"/>
      <c r="B15" s="17" t="s">
        <v>4</v>
      </c>
      <c r="C15" s="10">
        <v>882</v>
      </c>
      <c r="D15" s="18">
        <f>C15/C14</f>
        <v>0.58477981249917121</v>
      </c>
      <c r="E15" s="18"/>
      <c r="F15" s="10">
        <v>893.81</v>
      </c>
      <c r="G15" s="18">
        <f>F15/F14</f>
        <v>0.56381126600643405</v>
      </c>
      <c r="H15" s="18"/>
      <c r="I15" s="10">
        <v>871.24</v>
      </c>
      <c r="J15" s="18">
        <f>I15/I14</f>
        <v>0.53656373557342929</v>
      </c>
      <c r="K15" s="18"/>
      <c r="L15" s="10">
        <f>935.99-40</f>
        <v>895.99</v>
      </c>
      <c r="M15" s="18">
        <f>L15/L14</f>
        <v>0.52796912288972042</v>
      </c>
      <c r="N15" s="18"/>
      <c r="O15" s="10">
        <f>990-20</f>
        <v>970</v>
      </c>
      <c r="P15" s="18">
        <f>O15/O14</f>
        <v>0.53238199780461026</v>
      </c>
      <c r="Q15" s="18"/>
      <c r="R15" s="10">
        <v>1064</v>
      </c>
      <c r="S15" s="18">
        <f>R15/R14</f>
        <v>0.54930304594734125</v>
      </c>
      <c r="T15" s="18"/>
      <c r="U15" s="10">
        <v>1074</v>
      </c>
      <c r="V15" s="18">
        <f>U15/U14</f>
        <v>0.54879918242207459</v>
      </c>
      <c r="W15" s="18"/>
      <c r="X15" s="10">
        <v>1122</v>
      </c>
      <c r="Y15" s="18">
        <f>X15/X14</f>
        <v>0.55765407554671964</v>
      </c>
      <c r="Z15" s="18"/>
      <c r="AA15" s="10">
        <v>1151</v>
      </c>
      <c r="AB15" s="18">
        <f>AA15/AA14</f>
        <v>0.55469879518072285</v>
      </c>
      <c r="AC15" s="18"/>
      <c r="AD15" s="10">
        <v>1182</v>
      </c>
      <c r="AE15" s="18">
        <f>AD15/AD14</f>
        <v>0.55939422621864643</v>
      </c>
      <c r="AF15" s="18"/>
      <c r="AG15" s="10">
        <v>1190</v>
      </c>
      <c r="AH15" s="18">
        <f>AG15/AG14</f>
        <v>0.54712643678160922</v>
      </c>
      <c r="AI15" s="18"/>
      <c r="AJ15" s="10">
        <v>1184</v>
      </c>
      <c r="AK15" s="18">
        <f>AJ15/AJ14</f>
        <v>0.53696145124716554</v>
      </c>
      <c r="AL15" s="13"/>
      <c r="AM15" s="10">
        <v>1162</v>
      </c>
      <c r="AN15" s="18">
        <f>AM15/AM14</f>
        <v>0.5369685767097967</v>
      </c>
      <c r="AO15" s="13"/>
      <c r="AP15" s="10">
        <v>1169</v>
      </c>
      <c r="AQ15" s="18">
        <f>AP15/AP14</f>
        <v>0.51588702559576349</v>
      </c>
      <c r="AR15" s="13"/>
      <c r="AS15" s="15">
        <v>1136</v>
      </c>
      <c r="AT15" s="19">
        <f>AS15/AS14</f>
        <v>0.49780893952673094</v>
      </c>
      <c r="AU15" s="13"/>
      <c r="AV15" s="15">
        <v>1183.96</v>
      </c>
      <c r="AW15" s="19">
        <f>AV15/AV14</f>
        <v>0.5154577236374086</v>
      </c>
      <c r="AX15" s="13"/>
      <c r="AY15" s="15">
        <v>1231.96</v>
      </c>
      <c r="AZ15" s="19">
        <f>AY15/AY14</f>
        <v>0.51812007149616235</v>
      </c>
      <c r="BA15" s="13"/>
      <c r="BB15" s="15">
        <v>1295.03</v>
      </c>
      <c r="BC15" s="19">
        <f>BB15/BB14</f>
        <v>0.52747060285031178</v>
      </c>
      <c r="BD15" s="13"/>
      <c r="BE15" s="15">
        <v>1296</v>
      </c>
      <c r="BF15" s="19">
        <f>BE15/BE14</f>
        <v>0.51530815109343941</v>
      </c>
      <c r="BG15" s="13"/>
      <c r="BH15" s="15">
        <v>1249.21</v>
      </c>
      <c r="BI15" s="19">
        <f>BH15/BH14</f>
        <v>0.49515432820557542</v>
      </c>
      <c r="BJ15" s="13"/>
      <c r="BK15" s="15">
        <v>1191.73</v>
      </c>
      <c r="BL15" s="19">
        <f>BK15/BK14</f>
        <v>0.50293515646430753</v>
      </c>
      <c r="BM15" s="13"/>
      <c r="BN15" s="15">
        <v>1213.46</v>
      </c>
      <c r="BO15" s="19">
        <f>BN15/BN14</f>
        <v>0.49709964441968313</v>
      </c>
      <c r="BP15" s="13"/>
      <c r="BQ15" s="15">
        <v>1326.14</v>
      </c>
      <c r="BR15" s="19">
        <f>BQ15/BQ14</f>
        <v>0.52719582104267215</v>
      </c>
      <c r="BS15" s="13"/>
      <c r="BT15" s="15">
        <v>1387.98</v>
      </c>
      <c r="BU15" s="19">
        <f>BT15/BT14</f>
        <v>0.53281177423503168</v>
      </c>
      <c r="BV15" s="46">
        <v>1499.7388000000001</v>
      </c>
      <c r="BW15" s="19">
        <f>BV15/BV14</f>
        <v>0.55488140933049823</v>
      </c>
      <c r="BX15" s="13"/>
      <c r="BY15" s="46">
        <v>1598.73</v>
      </c>
      <c r="BZ15" s="19">
        <f>BY15/BY14</f>
        <v>0.56589007348256382</v>
      </c>
      <c r="CA15" s="13"/>
      <c r="CB15" s="46">
        <v>1647.8700000000001</v>
      </c>
      <c r="CC15" s="19">
        <f>CB15/CB14</f>
        <v>0.56461554802523151</v>
      </c>
      <c r="CE15" s="46">
        <v>1705.6800000000003</v>
      </c>
      <c r="CF15" s="19">
        <f>CE15/CE14</f>
        <v>0.56370089825702452</v>
      </c>
      <c r="CH15" s="46">
        <v>1709.76</v>
      </c>
      <c r="CI15" s="19">
        <f>CH15/CH14</f>
        <v>0.56270425576030036</v>
      </c>
      <c r="CJ15" s="30"/>
      <c r="CK15" s="46">
        <v>1798.4153000000038</v>
      </c>
      <c r="CL15" s="19">
        <f>CK15/CK14</f>
        <v>0.57032232641326619</v>
      </c>
      <c r="CM15" s="30"/>
      <c r="CN15" s="46">
        <v>1827.1065000000001</v>
      </c>
      <c r="CO15" s="19">
        <f>CN15/CN14</f>
        <v>0.56169916420838972</v>
      </c>
      <c r="CQ15" s="46">
        <v>1851.7781</v>
      </c>
      <c r="CR15" s="19">
        <f>CQ15/CQ14</f>
        <v>0.5689033586801141</v>
      </c>
      <c r="CT15" s="46">
        <v>1922.6711</v>
      </c>
      <c r="CU15" s="19">
        <v>0.55712105115286703</v>
      </c>
      <c r="CW15" s="47">
        <v>1970.2</v>
      </c>
      <c r="CX15" s="19">
        <f>CW15/CW14</f>
        <v>0.54644293440576897</v>
      </c>
    </row>
    <row r="16" spans="1:104" s="11" customFormat="1" ht="12" customHeight="1">
      <c r="A16" s="17"/>
      <c r="B16" s="17" t="s">
        <v>5</v>
      </c>
      <c r="C16" s="10">
        <v>626.26</v>
      </c>
      <c r="D16" s="10"/>
      <c r="E16" s="10"/>
      <c r="F16" s="10">
        <v>691.49</v>
      </c>
      <c r="G16" s="10"/>
      <c r="H16" s="10"/>
      <c r="I16" s="10">
        <v>752.5</v>
      </c>
      <c r="J16" s="10"/>
      <c r="K16" s="10"/>
      <c r="L16" s="10">
        <f>801.06</f>
        <v>801.06</v>
      </c>
      <c r="M16" s="10"/>
      <c r="N16" s="10"/>
      <c r="O16" s="10">
        <v>852</v>
      </c>
      <c r="P16" s="10"/>
      <c r="Q16" s="10"/>
      <c r="R16" s="10">
        <v>873</v>
      </c>
      <c r="S16" s="10"/>
      <c r="T16" s="10"/>
      <c r="U16" s="10">
        <v>883</v>
      </c>
      <c r="V16" s="10"/>
      <c r="W16" s="10"/>
      <c r="X16" s="10">
        <v>890</v>
      </c>
      <c r="Y16" s="10"/>
      <c r="Z16" s="10"/>
      <c r="AA16" s="10">
        <v>924</v>
      </c>
      <c r="AB16" s="10"/>
      <c r="AC16" s="10"/>
      <c r="AD16" s="10">
        <v>931</v>
      </c>
      <c r="AE16" s="10"/>
      <c r="AF16" s="10"/>
      <c r="AG16" s="10">
        <v>985</v>
      </c>
      <c r="AH16" s="10"/>
      <c r="AI16" s="10"/>
      <c r="AJ16" s="10">
        <v>1021</v>
      </c>
      <c r="AK16" s="10"/>
      <c r="AM16" s="10">
        <v>1002</v>
      </c>
      <c r="AN16" s="10"/>
      <c r="AP16" s="10">
        <v>1097</v>
      </c>
      <c r="AQ16" s="10"/>
      <c r="AS16" s="15">
        <v>1146</v>
      </c>
      <c r="AT16" s="15"/>
      <c r="AU16" s="14"/>
      <c r="AV16" s="15">
        <v>1112.95</v>
      </c>
      <c r="AW16" s="15"/>
      <c r="AX16" s="14"/>
      <c r="AY16" s="15">
        <v>1145.79</v>
      </c>
      <c r="AZ16" s="15"/>
      <c r="BA16" s="14"/>
      <c r="BB16" s="15">
        <v>1160.1400000000001</v>
      </c>
      <c r="BC16" s="15"/>
      <c r="BD16" s="14"/>
      <c r="BE16" s="15">
        <v>1219</v>
      </c>
      <c r="BF16" s="15"/>
      <c r="BG16" s="14"/>
      <c r="BH16" s="15">
        <v>1273.6600000000001</v>
      </c>
      <c r="BI16" s="15"/>
      <c r="BJ16" s="14"/>
      <c r="BK16" s="15">
        <v>1177.82</v>
      </c>
      <c r="BL16" s="15"/>
      <c r="BM16" s="14"/>
      <c r="BN16" s="15">
        <v>1227.6199999999999</v>
      </c>
      <c r="BO16" s="15"/>
      <c r="BP16" s="14"/>
      <c r="BQ16" s="15">
        <v>1189.32</v>
      </c>
      <c r="BR16" s="15"/>
      <c r="BS16" s="14"/>
      <c r="BT16" s="15">
        <v>1217.03</v>
      </c>
      <c r="BU16" s="15"/>
      <c r="BV16" s="46">
        <v>1203.0708</v>
      </c>
      <c r="BW16" s="15"/>
      <c r="BX16" s="14"/>
      <c r="BY16" s="46">
        <v>1226.4299999999998</v>
      </c>
      <c r="BZ16" s="15"/>
      <c r="CA16" s="14"/>
      <c r="CB16" s="46">
        <v>1270.7</v>
      </c>
      <c r="CC16" s="15"/>
      <c r="CE16" s="46">
        <v>1320.1799999999998</v>
      </c>
      <c r="CF16" s="15"/>
      <c r="CH16" s="46">
        <v>1328.71</v>
      </c>
      <c r="CI16" s="15"/>
      <c r="CJ16" s="30"/>
      <c r="CK16" s="46">
        <v>1354.9161000000001</v>
      </c>
      <c r="CL16" s="15"/>
      <c r="CM16" s="30"/>
      <c r="CN16" s="46">
        <v>1425.7139</v>
      </c>
      <c r="CO16" s="15"/>
      <c r="CQ16" s="46">
        <v>1403.2177999999985</v>
      </c>
      <c r="CR16" s="15"/>
      <c r="CT16" s="46">
        <v>1528.4120999999998</v>
      </c>
      <c r="CU16" s="15"/>
      <c r="CW16" s="47">
        <v>1635.3</v>
      </c>
      <c r="CX16" s="15"/>
    </row>
    <row r="17" spans="1:103" s="9" customFormat="1" ht="17.25" customHeight="1">
      <c r="A17" s="79" t="s">
        <v>40</v>
      </c>
      <c r="B17" s="7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>
        <f>R18+R19</f>
        <v>42</v>
      </c>
      <c r="S17" s="10"/>
      <c r="T17" s="10"/>
      <c r="U17" s="10">
        <f>U18+U19</f>
        <v>43</v>
      </c>
      <c r="V17" s="10"/>
      <c r="W17" s="10"/>
      <c r="X17" s="10">
        <f>X18+X19</f>
        <v>51</v>
      </c>
      <c r="Y17" s="10"/>
      <c r="Z17" s="10"/>
      <c r="AA17" s="10">
        <f>AA18+AA19</f>
        <v>54</v>
      </c>
      <c r="AB17" s="10"/>
      <c r="AC17" s="10"/>
      <c r="AD17" s="10">
        <f>AD18+AD19</f>
        <v>60</v>
      </c>
      <c r="AE17" s="10"/>
      <c r="AF17" s="10"/>
      <c r="AG17" s="10">
        <f>AG18+AG19</f>
        <v>51</v>
      </c>
      <c r="AH17" s="10"/>
      <c r="AI17" s="10"/>
      <c r="AJ17" s="10">
        <f>AJ18+AJ19</f>
        <v>50</v>
      </c>
      <c r="AK17" s="10"/>
      <c r="AM17" s="10">
        <f>AM18+AM19</f>
        <v>55</v>
      </c>
      <c r="AN17" s="10"/>
      <c r="AP17" s="10">
        <f>AP18+AP19</f>
        <v>72</v>
      </c>
      <c r="AQ17" s="10"/>
      <c r="AS17" s="13">
        <f>AS18+AS19</f>
        <v>82</v>
      </c>
      <c r="AT17" s="13"/>
      <c r="AV17" s="13">
        <f>AV18+AV19</f>
        <v>71.930000000000007</v>
      </c>
      <c r="AW17" s="13"/>
      <c r="AY17" s="13">
        <f>AY18+AY19</f>
        <v>75.759999999999991</v>
      </c>
      <c r="AZ17" s="13"/>
      <c r="BB17" s="13">
        <f>BB18+BB19</f>
        <v>75.930000000000007</v>
      </c>
      <c r="BC17" s="13"/>
      <c r="BE17" s="13">
        <f>BE18+BE19</f>
        <v>75.66</v>
      </c>
      <c r="BF17" s="15"/>
      <c r="BH17" s="13">
        <f>BH18+BH19</f>
        <v>74.820000000000007</v>
      </c>
      <c r="BI17" s="15"/>
      <c r="BK17" s="13">
        <f>BK18+BK19</f>
        <v>77.53</v>
      </c>
      <c r="BL17" s="15"/>
      <c r="BN17" s="13">
        <f>BN18+BN19</f>
        <v>79.699999999999989</v>
      </c>
      <c r="BO17" s="15"/>
      <c r="BQ17" s="13">
        <f>BQ18+BQ19</f>
        <v>79.599999999999994</v>
      </c>
      <c r="BR17" s="15"/>
      <c r="BT17" s="13">
        <f>BT18+BT19</f>
        <v>81.099999999999994</v>
      </c>
      <c r="BU17" s="15"/>
      <c r="BV17" s="45">
        <f>BV18+BV19</f>
        <v>84.98</v>
      </c>
      <c r="BW17" s="15"/>
      <c r="BY17" s="45">
        <f>BY18+BY19</f>
        <v>87.460000000000008</v>
      </c>
      <c r="BZ17" s="15"/>
      <c r="CB17" s="45">
        <f>CB18+CB19</f>
        <v>93.18</v>
      </c>
      <c r="CC17" s="15"/>
      <c r="CE17" s="45">
        <f>CE18+CE19</f>
        <v>95.25</v>
      </c>
      <c r="CF17" s="15"/>
      <c r="CH17" s="45">
        <f>SUM(CH18:CH19)</f>
        <v>98.320000000000007</v>
      </c>
      <c r="CI17" s="15"/>
      <c r="CJ17" s="40"/>
      <c r="CK17" s="45">
        <f>SUM(CK18:CK19)</f>
        <v>98.4255</v>
      </c>
      <c r="CL17" s="15"/>
      <c r="CM17" s="40"/>
      <c r="CN17" s="45">
        <f>SUM(CN18:CN19)</f>
        <v>93.186199999999999</v>
      </c>
      <c r="CO17" s="15"/>
      <c r="CQ17" s="45">
        <f>SUM(CQ18:CQ19)</f>
        <v>104.52699999999999</v>
      </c>
      <c r="CR17" s="15"/>
      <c r="CT17" s="45">
        <v>110.94020000000002</v>
      </c>
      <c r="CU17" s="15"/>
      <c r="CW17" s="64">
        <f>SUM(CW18:CW19)</f>
        <v>116.60000000000001</v>
      </c>
      <c r="CX17" s="15"/>
    </row>
    <row r="18" spans="1:103" s="11" customFormat="1" ht="12" customHeight="1">
      <c r="B18" s="17" t="s">
        <v>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>
        <v>15</v>
      </c>
      <c r="S18" s="18">
        <f>R18/R17</f>
        <v>0.35714285714285715</v>
      </c>
      <c r="T18" s="18"/>
      <c r="U18" s="10">
        <v>16</v>
      </c>
      <c r="V18" s="18">
        <f>U18/U17</f>
        <v>0.37209302325581395</v>
      </c>
      <c r="W18" s="18"/>
      <c r="X18" s="10">
        <v>16</v>
      </c>
      <c r="Y18" s="18">
        <f>X18/X17</f>
        <v>0.31372549019607843</v>
      </c>
      <c r="Z18" s="18"/>
      <c r="AA18" s="10">
        <v>19</v>
      </c>
      <c r="AB18" s="18">
        <f>AA18/AA17</f>
        <v>0.35185185185185186</v>
      </c>
      <c r="AC18" s="18"/>
      <c r="AD18" s="10">
        <v>20</v>
      </c>
      <c r="AE18" s="18">
        <f>AD18/AD17</f>
        <v>0.33333333333333331</v>
      </c>
      <c r="AF18" s="18"/>
      <c r="AG18" s="10">
        <v>13</v>
      </c>
      <c r="AH18" s="18">
        <f>AG18/AG17</f>
        <v>0.25490196078431371</v>
      </c>
      <c r="AI18" s="18"/>
      <c r="AJ18" s="10">
        <v>15</v>
      </c>
      <c r="AK18" s="18">
        <f>AJ18/AJ17</f>
        <v>0.3</v>
      </c>
      <c r="AM18" s="10">
        <v>16</v>
      </c>
      <c r="AN18" s="18">
        <f>AM18/AM17</f>
        <v>0.29090909090909089</v>
      </c>
      <c r="AP18" s="10">
        <v>17</v>
      </c>
      <c r="AQ18" s="18">
        <f>AP18/AP17</f>
        <v>0.2361111111111111</v>
      </c>
      <c r="AS18" s="15">
        <v>24</v>
      </c>
      <c r="AT18" s="19">
        <f>AS18/AS17</f>
        <v>0.29268292682926828</v>
      </c>
      <c r="AU18" s="14"/>
      <c r="AV18" s="15">
        <v>26.17</v>
      </c>
      <c r="AW18" s="19">
        <f>AV18/AV17</f>
        <v>0.36382594188794659</v>
      </c>
      <c r="AX18" s="14"/>
      <c r="AY18" s="15">
        <v>32.5</v>
      </c>
      <c r="AZ18" s="19">
        <f>AY18/AY17</f>
        <v>0.428986272439282</v>
      </c>
      <c r="BA18" s="14"/>
      <c r="BB18" s="15">
        <v>9.9</v>
      </c>
      <c r="BC18" s="19">
        <f>BB18/BB17</f>
        <v>0.13038324772817067</v>
      </c>
      <c r="BD18" s="14"/>
      <c r="BE18" s="15">
        <v>6.96</v>
      </c>
      <c r="BF18" s="19">
        <f>BE18/BE17</f>
        <v>9.1990483743061069E-2</v>
      </c>
      <c r="BG18" s="14"/>
      <c r="BH18" s="15">
        <v>2.2799999999999998</v>
      </c>
      <c r="BI18" s="19">
        <f>BH18/BH17</f>
        <v>3.0473135525260622E-2</v>
      </c>
      <c r="BJ18" s="14"/>
      <c r="BK18" s="15">
        <v>3.76</v>
      </c>
      <c r="BL18" s="19">
        <f>BK18/BK17</f>
        <v>4.849735586224687E-2</v>
      </c>
      <c r="BM18" s="14"/>
      <c r="BN18" s="15">
        <v>5.6</v>
      </c>
      <c r="BO18" s="19">
        <f>BN18/BN17</f>
        <v>7.026348808030114E-2</v>
      </c>
      <c r="BP18" s="14"/>
      <c r="BQ18" s="15">
        <v>5.69</v>
      </c>
      <c r="BR18" s="19">
        <f>BQ18/BQ17</f>
        <v>7.1482412060301523E-2</v>
      </c>
      <c r="BS18" s="14"/>
      <c r="BT18" s="15">
        <v>4.57</v>
      </c>
      <c r="BU18" s="19">
        <f>BT18/BT17</f>
        <v>5.6350184956843408E-2</v>
      </c>
      <c r="BV18" s="46">
        <v>7.22</v>
      </c>
      <c r="BW18" s="19">
        <f>BV18/BV17</f>
        <v>8.4961167333490226E-2</v>
      </c>
      <c r="BX18" s="14"/>
      <c r="BY18" s="46">
        <v>2.93</v>
      </c>
      <c r="BZ18" s="19">
        <f>BY18/BY17</f>
        <v>3.3501029041847701E-2</v>
      </c>
      <c r="CA18" s="14"/>
      <c r="CB18" s="46">
        <v>5.9</v>
      </c>
      <c r="CC18" s="19">
        <f>CB18/CB17</f>
        <v>6.3318308649924882E-2</v>
      </c>
      <c r="CE18" s="46">
        <v>3.0500000000000003</v>
      </c>
      <c r="CF18" s="19">
        <f>CE18/CE17</f>
        <v>3.2020997375328084E-2</v>
      </c>
      <c r="CH18" s="46">
        <v>3.37</v>
      </c>
      <c r="CI18" s="19">
        <f>CH18/CH17</f>
        <v>3.4275834011391372E-2</v>
      </c>
      <c r="CJ18" s="30"/>
      <c r="CK18" s="46">
        <v>2.44</v>
      </c>
      <c r="CL18" s="19">
        <f>CK18/CK17</f>
        <v>2.4790323645803171E-2</v>
      </c>
      <c r="CM18" s="30"/>
      <c r="CN18" s="46">
        <v>1.36</v>
      </c>
      <c r="CO18" s="19">
        <f>CN18/CN17</f>
        <v>1.4594435656781798E-2</v>
      </c>
      <c r="CQ18" s="46">
        <v>4.8</v>
      </c>
      <c r="CR18" s="19">
        <f>CQ18/CQ17</f>
        <v>4.5921149559443979E-2</v>
      </c>
      <c r="CT18" s="46">
        <v>4.2625000000000002</v>
      </c>
      <c r="CU18" s="19">
        <v>3.8421600105281943E-2</v>
      </c>
      <c r="CW18" s="47">
        <v>6.7</v>
      </c>
      <c r="CX18" s="19">
        <f>CW18/CW17</f>
        <v>5.7461406518010287E-2</v>
      </c>
    </row>
    <row r="19" spans="1:103" s="11" customFormat="1" ht="12" customHeight="1">
      <c r="B19" s="17" t="s">
        <v>5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v>27</v>
      </c>
      <c r="S19" s="10"/>
      <c r="T19" s="10"/>
      <c r="U19" s="10">
        <v>27</v>
      </c>
      <c r="V19" s="10"/>
      <c r="W19" s="10"/>
      <c r="X19" s="10">
        <v>35</v>
      </c>
      <c r="Y19" s="10"/>
      <c r="Z19" s="10"/>
      <c r="AA19" s="10">
        <v>35</v>
      </c>
      <c r="AB19" s="10"/>
      <c r="AC19" s="10"/>
      <c r="AD19" s="10">
        <v>40</v>
      </c>
      <c r="AE19" s="10"/>
      <c r="AF19" s="10"/>
      <c r="AG19" s="10">
        <v>38</v>
      </c>
      <c r="AH19" s="10"/>
      <c r="AI19" s="10"/>
      <c r="AJ19" s="10">
        <v>35</v>
      </c>
      <c r="AK19" s="10"/>
      <c r="AM19" s="10">
        <v>39</v>
      </c>
      <c r="AN19" s="10"/>
      <c r="AP19" s="10">
        <v>55</v>
      </c>
      <c r="AQ19" s="10"/>
      <c r="AS19" s="15">
        <v>58</v>
      </c>
      <c r="AT19" s="15"/>
      <c r="AU19" s="14"/>
      <c r="AV19" s="15">
        <v>45.76</v>
      </c>
      <c r="AW19" s="15"/>
      <c r="AX19" s="14"/>
      <c r="AY19" s="15">
        <v>43.26</v>
      </c>
      <c r="AZ19" s="15"/>
      <c r="BA19" s="14"/>
      <c r="BB19" s="15">
        <v>66.03</v>
      </c>
      <c r="BC19" s="15"/>
      <c r="BD19" s="14"/>
      <c r="BE19" s="15">
        <v>68.7</v>
      </c>
      <c r="BF19" s="15"/>
      <c r="BG19" s="14"/>
      <c r="BH19" s="15">
        <v>72.540000000000006</v>
      </c>
      <c r="BI19" s="15"/>
      <c r="BJ19" s="14"/>
      <c r="BK19" s="15">
        <v>73.77</v>
      </c>
      <c r="BL19" s="15"/>
      <c r="BM19" s="14"/>
      <c r="BN19" s="15">
        <v>74.099999999999994</v>
      </c>
      <c r="BO19" s="15"/>
      <c r="BP19" s="14"/>
      <c r="BQ19" s="15">
        <v>73.91</v>
      </c>
      <c r="BR19" s="15"/>
      <c r="BS19" s="14"/>
      <c r="BT19" s="15">
        <v>76.53</v>
      </c>
      <c r="BU19" s="15"/>
      <c r="BV19" s="46">
        <v>77.760000000000005</v>
      </c>
      <c r="BW19" s="15"/>
      <c r="BX19" s="14"/>
      <c r="BY19" s="46">
        <v>84.53</v>
      </c>
      <c r="BZ19" s="15"/>
      <c r="CA19" s="14"/>
      <c r="CB19" s="46">
        <v>87.28</v>
      </c>
      <c r="CC19" s="15"/>
      <c r="CE19" s="46">
        <v>92.2</v>
      </c>
      <c r="CF19" s="15"/>
      <c r="CH19" s="46">
        <v>94.95</v>
      </c>
      <c r="CI19" s="15"/>
      <c r="CJ19" s="30"/>
      <c r="CK19" s="46">
        <v>95.985500000000002</v>
      </c>
      <c r="CL19" s="15"/>
      <c r="CM19" s="30"/>
      <c r="CN19" s="46">
        <v>91.8262</v>
      </c>
      <c r="CO19" s="15"/>
      <c r="CQ19" s="46">
        <v>99.72699999999999</v>
      </c>
      <c r="CR19" s="15"/>
      <c r="CT19" s="46">
        <v>106.67770000000002</v>
      </c>
      <c r="CU19" s="15"/>
      <c r="CW19" s="47">
        <v>109.9</v>
      </c>
      <c r="CX19" s="15"/>
    </row>
    <row r="20" spans="1:103" s="9" customFormat="1" ht="17.25" customHeight="1">
      <c r="A20" s="79" t="s">
        <v>41</v>
      </c>
      <c r="B20" s="79"/>
      <c r="C20" s="10">
        <f>SUM(C21:C22)</f>
        <v>2331.2399999999998</v>
      </c>
      <c r="D20" s="10"/>
      <c r="E20" s="10"/>
      <c r="F20" s="10">
        <f>SUM(F21:F22)</f>
        <v>2171.06</v>
      </c>
      <c r="G20" s="10"/>
      <c r="H20" s="10"/>
      <c r="I20" s="10">
        <f>SUM(I21:I22)</f>
        <v>2101.02</v>
      </c>
      <c r="J20" s="10"/>
      <c r="K20" s="10"/>
      <c r="L20" s="10">
        <f>SUM(L21:L22)</f>
        <v>2114.2200000000003</v>
      </c>
      <c r="M20" s="10"/>
      <c r="N20" s="10"/>
      <c r="O20" s="10">
        <f>SUM(O21:O22)</f>
        <v>2146</v>
      </c>
      <c r="P20" s="10"/>
      <c r="Q20" s="10"/>
      <c r="R20" s="10">
        <f>SUM(R21:R22)</f>
        <v>2129</v>
      </c>
      <c r="S20" s="10"/>
      <c r="T20" s="10"/>
      <c r="U20" s="10">
        <f>SUM(U21:U22)</f>
        <v>2113</v>
      </c>
      <c r="V20" s="10"/>
      <c r="W20" s="10"/>
      <c r="X20" s="10">
        <f>SUM(X21:X22)</f>
        <v>2044</v>
      </c>
      <c r="Y20" s="10"/>
      <c r="Z20" s="10"/>
      <c r="AA20" s="10">
        <f>SUM(AA21:AA22)</f>
        <v>2036</v>
      </c>
      <c r="AB20" s="10"/>
      <c r="AC20" s="10"/>
      <c r="AD20" s="10">
        <v>2030</v>
      </c>
      <c r="AE20" s="10"/>
      <c r="AF20" s="10"/>
      <c r="AG20" s="10">
        <f>AG21+AG22</f>
        <v>2011</v>
      </c>
      <c r="AH20" s="10"/>
      <c r="AI20" s="10"/>
      <c r="AJ20" s="10">
        <f>AJ21+AJ22</f>
        <v>1966</v>
      </c>
      <c r="AK20" s="10"/>
      <c r="AM20" s="10">
        <f>AM21+AM22</f>
        <v>1825</v>
      </c>
      <c r="AN20" s="10"/>
      <c r="AP20" s="10">
        <f>AP21+AP22</f>
        <v>1880</v>
      </c>
      <c r="AQ20" s="10"/>
      <c r="AS20" s="13">
        <f>AS21+AS22</f>
        <v>1798</v>
      </c>
      <c r="AT20" s="13"/>
      <c r="AV20" s="13">
        <f>AV21+AV22</f>
        <v>1728.27</v>
      </c>
      <c r="AW20" s="13"/>
      <c r="AY20" s="13">
        <f>AY21+AY22</f>
        <v>1699.15</v>
      </c>
      <c r="AZ20" s="13"/>
      <c r="BB20" s="13">
        <f>BB21+BB22</f>
        <v>1690.7</v>
      </c>
      <c r="BC20" s="13"/>
      <c r="BE20" s="13">
        <f>BE21+BE22</f>
        <v>1667.81</v>
      </c>
      <c r="BF20" s="15"/>
      <c r="BH20" s="13">
        <f>BH21+BH22</f>
        <v>1612.88</v>
      </c>
      <c r="BI20" s="15"/>
      <c r="BK20" s="13">
        <f>BK21+BK22</f>
        <v>1457.42</v>
      </c>
      <c r="BL20" s="15"/>
      <c r="BN20" s="13">
        <f>BN21+BN22</f>
        <v>1423.98</v>
      </c>
      <c r="BO20" s="15"/>
      <c r="BQ20" s="13">
        <f>BQ21+BQ22</f>
        <v>1407.9</v>
      </c>
      <c r="BR20" s="15"/>
      <c r="BT20" s="13">
        <f>BT21+BT22</f>
        <v>1393.01</v>
      </c>
      <c r="BU20" s="15"/>
      <c r="BV20" s="45">
        <f>BV21+BV22</f>
        <v>1367.6</v>
      </c>
      <c r="BW20" s="15"/>
      <c r="BY20" s="45">
        <f>BY21+BY22</f>
        <v>1349.92</v>
      </c>
      <c r="BZ20" s="15"/>
      <c r="CB20" s="45">
        <f>CB21+CB22</f>
        <v>1329.77</v>
      </c>
      <c r="CC20" s="15"/>
      <c r="CE20" s="45">
        <f>CE21+CE22</f>
        <v>1278.4599999999998</v>
      </c>
      <c r="CF20" s="15"/>
      <c r="CH20" s="45">
        <f>SUM(CH21:CH22)</f>
        <v>1283</v>
      </c>
      <c r="CI20" s="15"/>
      <c r="CJ20" s="40"/>
      <c r="CK20" s="45">
        <f>SUM(CK21:CK22)</f>
        <v>1285.7451999999946</v>
      </c>
      <c r="CL20" s="15"/>
      <c r="CM20" s="40"/>
      <c r="CN20" s="45">
        <f>SUM(CN21:CN22)</f>
        <v>1292.7546999999906</v>
      </c>
      <c r="CO20" s="15"/>
      <c r="CQ20" s="45">
        <f>SUM(CQ21:CQ22)</f>
        <v>1105.5013999999981</v>
      </c>
      <c r="CR20" s="15"/>
      <c r="CT20" s="45">
        <v>1081.3874999999955</v>
      </c>
      <c r="CU20" s="15"/>
      <c r="CW20" s="64">
        <f>SUM(CW21:CW22)</f>
        <v>1129.7</v>
      </c>
      <c r="CX20" s="15"/>
    </row>
    <row r="21" spans="1:103" s="11" customFormat="1" ht="12" customHeight="1">
      <c r="A21" s="17"/>
      <c r="B21" s="17" t="s">
        <v>4</v>
      </c>
      <c r="C21" s="10">
        <v>1397.87</v>
      </c>
      <c r="D21" s="18">
        <f>C21/C20</f>
        <v>0.59962509222559668</v>
      </c>
      <c r="E21" s="18"/>
      <c r="F21" s="10">
        <v>1227.99</v>
      </c>
      <c r="G21" s="18">
        <f>F21/F20</f>
        <v>0.56561771669138583</v>
      </c>
      <c r="H21" s="18"/>
      <c r="I21" s="10">
        <v>1190.93</v>
      </c>
      <c r="J21" s="18">
        <f>I21/I20</f>
        <v>0.56683420433884502</v>
      </c>
      <c r="K21" s="18"/>
      <c r="L21" s="10">
        <v>1200</v>
      </c>
      <c r="M21" s="18">
        <f>L21/L20</f>
        <v>0.56758520872946039</v>
      </c>
      <c r="N21" s="18"/>
      <c r="O21" s="10">
        <v>1215</v>
      </c>
      <c r="P21" s="18">
        <f>O21/O20</f>
        <v>0.56616961789375586</v>
      </c>
      <c r="Q21" s="18"/>
      <c r="R21" s="10">
        <v>1236</v>
      </c>
      <c r="S21" s="18">
        <f>R21/R20</f>
        <v>0.5805542508219822</v>
      </c>
      <c r="T21" s="18"/>
      <c r="U21" s="10">
        <v>1222</v>
      </c>
      <c r="V21" s="18">
        <f>U21/U20</f>
        <v>0.57832465688594414</v>
      </c>
      <c r="W21" s="18"/>
      <c r="X21" s="10">
        <v>1204</v>
      </c>
      <c r="Y21" s="18">
        <f>X21/X20</f>
        <v>0.58904109589041098</v>
      </c>
      <c r="Z21" s="18"/>
      <c r="AA21" s="10">
        <v>1207</v>
      </c>
      <c r="AB21" s="18">
        <f>AA21/AA20</f>
        <v>0.59282907662082518</v>
      </c>
      <c r="AC21" s="18"/>
      <c r="AD21" s="10">
        <v>1215</v>
      </c>
      <c r="AE21" s="18">
        <f>AD21/AD20</f>
        <v>0.59852216748768472</v>
      </c>
      <c r="AF21" s="18"/>
      <c r="AG21" s="10">
        <v>1181</v>
      </c>
      <c r="AH21" s="18">
        <f>AG21/AG20</f>
        <v>0.58727001491795128</v>
      </c>
      <c r="AI21" s="18"/>
      <c r="AJ21" s="10">
        <v>1124</v>
      </c>
      <c r="AK21" s="18">
        <f>AJ21/AJ20</f>
        <v>0.57171922685656151</v>
      </c>
      <c r="AM21" s="10">
        <v>1060</v>
      </c>
      <c r="AN21" s="18">
        <f>AM21/AM20</f>
        <v>0.58082191780821912</v>
      </c>
      <c r="AP21" s="10">
        <v>1048</v>
      </c>
      <c r="AQ21" s="18">
        <f>AP21/AP20</f>
        <v>0.55744680851063833</v>
      </c>
      <c r="AS21" s="15">
        <v>999</v>
      </c>
      <c r="AT21" s="19">
        <f>AS21/AS20</f>
        <v>0.55561735261401557</v>
      </c>
      <c r="AU21" s="14"/>
      <c r="AV21" s="15">
        <v>964.71</v>
      </c>
      <c r="AW21" s="19">
        <f>AV21/AV20</f>
        <v>0.55819403218247154</v>
      </c>
      <c r="AX21" s="14"/>
      <c r="AY21" s="15">
        <v>954.12</v>
      </c>
      <c r="AZ21" s="19">
        <f>AY21/AY20</f>
        <v>0.56152782273489688</v>
      </c>
      <c r="BA21" s="14"/>
      <c r="BB21" s="15">
        <v>936.09</v>
      </c>
      <c r="BC21" s="19">
        <f>BB21/BB20</f>
        <v>0.55367007748269947</v>
      </c>
      <c r="BD21" s="14"/>
      <c r="BE21" s="15">
        <v>849.61</v>
      </c>
      <c r="BF21" s="19">
        <f>BE21/BE20</f>
        <v>0.50941654025338623</v>
      </c>
      <c r="BG21" s="14"/>
      <c r="BH21" s="15">
        <v>844.17</v>
      </c>
      <c r="BI21" s="19">
        <f>BH21/BH20</f>
        <v>0.52339293685829069</v>
      </c>
      <c r="BJ21" s="14"/>
      <c r="BK21" s="15">
        <v>711.63</v>
      </c>
      <c r="BL21" s="19">
        <f>BK21/BK20</f>
        <v>0.48828066034499318</v>
      </c>
      <c r="BM21" s="14"/>
      <c r="BN21" s="15">
        <v>677.22</v>
      </c>
      <c r="BO21" s="19">
        <f>BN21/BN20</f>
        <v>0.47558252222643577</v>
      </c>
      <c r="BP21" s="14"/>
      <c r="BQ21" s="15">
        <v>678.02</v>
      </c>
      <c r="BR21" s="19">
        <f>BQ21/BQ20</f>
        <v>0.48158249875701392</v>
      </c>
      <c r="BS21" s="14"/>
      <c r="BT21" s="15">
        <v>664.03</v>
      </c>
      <c r="BU21" s="19">
        <f>BT21/BT20</f>
        <v>0.47668717381784764</v>
      </c>
      <c r="BV21" s="46">
        <v>690.77</v>
      </c>
      <c r="BW21" s="19">
        <f>BV21/BV20</f>
        <v>0.50509651945013168</v>
      </c>
      <c r="BX21" s="14"/>
      <c r="BY21" s="46">
        <v>670.86</v>
      </c>
      <c r="BZ21" s="19">
        <f>BY21/BY20</f>
        <v>0.49696278297973212</v>
      </c>
      <c r="CA21" s="14"/>
      <c r="CB21" s="46">
        <v>671.18</v>
      </c>
      <c r="CC21" s="19">
        <f>CB21/CB20</f>
        <v>0.50473390135136154</v>
      </c>
      <c r="CE21" s="46">
        <v>655.27999999999986</v>
      </c>
      <c r="CF21" s="19">
        <f>CE21/CE20</f>
        <v>0.51255416673184917</v>
      </c>
      <c r="CH21" s="46">
        <v>635.39</v>
      </c>
      <c r="CI21" s="19">
        <f>CH21/CH20</f>
        <v>0.49523772408417771</v>
      </c>
      <c r="CJ21" s="30"/>
      <c r="CK21" s="46">
        <v>604.61929999999472</v>
      </c>
      <c r="CL21" s="19">
        <f>CK21/CK20</f>
        <v>0.47024814870006693</v>
      </c>
      <c r="CM21" s="30"/>
      <c r="CN21" s="46">
        <v>567.81539999999586</v>
      </c>
      <c r="CO21" s="19">
        <f>CN21/CN20</f>
        <v>0.43922903548523162</v>
      </c>
      <c r="CQ21" s="46">
        <v>499.13209999999845</v>
      </c>
      <c r="CR21" s="19">
        <f>CQ21/CQ20</f>
        <v>0.45149838797128555</v>
      </c>
      <c r="CT21" s="46">
        <v>489.37099999999759</v>
      </c>
      <c r="CU21" s="19">
        <v>0.45253990821976364</v>
      </c>
      <c r="CW21" s="47">
        <v>510.5</v>
      </c>
      <c r="CX21" s="19">
        <f>CW21/CW20</f>
        <v>0.45188988226962906</v>
      </c>
    </row>
    <row r="22" spans="1:103" s="11" customFormat="1" ht="12" customHeight="1">
      <c r="A22" s="17"/>
      <c r="B22" s="17" t="s">
        <v>5</v>
      </c>
      <c r="C22" s="10">
        <v>933.37</v>
      </c>
      <c r="D22" s="10"/>
      <c r="E22" s="10"/>
      <c r="F22" s="10">
        <v>943.07</v>
      </c>
      <c r="G22" s="10"/>
      <c r="H22" s="10"/>
      <c r="I22" s="10">
        <v>910.09</v>
      </c>
      <c r="J22" s="10"/>
      <c r="K22" s="10"/>
      <c r="L22" s="10">
        <v>914.22</v>
      </c>
      <c r="M22" s="10"/>
      <c r="N22" s="10"/>
      <c r="O22" s="10">
        <v>931</v>
      </c>
      <c r="P22" s="10"/>
      <c r="Q22" s="10"/>
      <c r="R22" s="10">
        <v>893</v>
      </c>
      <c r="S22" s="10"/>
      <c r="T22" s="10"/>
      <c r="U22" s="10">
        <v>891</v>
      </c>
      <c r="V22" s="10"/>
      <c r="W22" s="10"/>
      <c r="X22" s="10">
        <v>840</v>
      </c>
      <c r="Y22" s="10"/>
      <c r="Z22" s="10"/>
      <c r="AA22" s="10">
        <v>829</v>
      </c>
      <c r="AB22" s="10"/>
      <c r="AC22" s="10"/>
      <c r="AD22" s="10">
        <v>815</v>
      </c>
      <c r="AE22" s="10"/>
      <c r="AF22" s="10"/>
      <c r="AG22" s="10">
        <v>830</v>
      </c>
      <c r="AH22" s="10"/>
      <c r="AI22" s="10"/>
      <c r="AJ22" s="10">
        <v>842</v>
      </c>
      <c r="AK22" s="10"/>
      <c r="AM22" s="10">
        <v>765</v>
      </c>
      <c r="AN22" s="10"/>
      <c r="AP22" s="10">
        <v>832</v>
      </c>
      <c r="AQ22" s="10"/>
      <c r="AS22" s="15">
        <v>799</v>
      </c>
      <c r="AT22" s="15"/>
      <c r="AU22" s="14"/>
      <c r="AV22" s="15">
        <v>763.56</v>
      </c>
      <c r="AW22" s="15"/>
      <c r="AX22" s="14"/>
      <c r="AY22" s="15">
        <v>745.03</v>
      </c>
      <c r="AZ22" s="15"/>
      <c r="BA22" s="14"/>
      <c r="BB22" s="15">
        <v>754.61</v>
      </c>
      <c r="BC22" s="15"/>
      <c r="BD22" s="14"/>
      <c r="BE22" s="15">
        <v>818.2</v>
      </c>
      <c r="BF22" s="15"/>
      <c r="BG22" s="14"/>
      <c r="BH22" s="15">
        <v>768.71</v>
      </c>
      <c r="BI22" s="15"/>
      <c r="BJ22" s="14"/>
      <c r="BK22" s="15">
        <v>745.79</v>
      </c>
      <c r="BL22" s="15"/>
      <c r="BM22" s="14"/>
      <c r="BN22" s="15">
        <v>746.76</v>
      </c>
      <c r="BO22" s="15"/>
      <c r="BP22" s="14"/>
      <c r="BQ22" s="15">
        <v>729.88</v>
      </c>
      <c r="BR22" s="15"/>
      <c r="BS22" s="14"/>
      <c r="BT22" s="15">
        <v>728.98</v>
      </c>
      <c r="BU22" s="15"/>
      <c r="BV22" s="46">
        <v>676.83</v>
      </c>
      <c r="BW22" s="15"/>
      <c r="BX22" s="14"/>
      <c r="BY22" s="46">
        <v>679.06</v>
      </c>
      <c r="BZ22" s="15"/>
      <c r="CA22" s="14"/>
      <c r="CB22" s="46">
        <v>658.59</v>
      </c>
      <c r="CC22" s="15"/>
      <c r="CE22" s="46">
        <v>623.17999999999995</v>
      </c>
      <c r="CF22" s="15"/>
      <c r="CH22" s="46">
        <v>647.61</v>
      </c>
      <c r="CI22" s="15"/>
      <c r="CJ22" s="30"/>
      <c r="CK22" s="46">
        <v>681.12589999999989</v>
      </c>
      <c r="CL22" s="15"/>
      <c r="CM22" s="30"/>
      <c r="CN22" s="46">
        <v>724.93929999999477</v>
      </c>
      <c r="CO22" s="15"/>
      <c r="CQ22" s="46">
        <v>606.36929999999961</v>
      </c>
      <c r="CR22" s="15"/>
      <c r="CT22" s="46">
        <v>592.0164999999979</v>
      </c>
      <c r="CU22" s="15"/>
      <c r="CW22" s="47">
        <v>619.20000000000005</v>
      </c>
      <c r="CX22" s="15"/>
    </row>
    <row r="23" spans="1:103" s="9" customFormat="1" ht="17.25" customHeight="1">
      <c r="A23" s="79" t="s">
        <v>50</v>
      </c>
      <c r="B23" s="79"/>
      <c r="C23" s="10">
        <f>SUM(C24:C25)</f>
        <v>1310.47</v>
      </c>
      <c r="D23" s="10"/>
      <c r="E23" s="10"/>
      <c r="F23" s="10">
        <f>SUM(F24:F25)</f>
        <v>1339.17</v>
      </c>
      <c r="G23" s="10"/>
      <c r="H23" s="10"/>
      <c r="I23" s="10">
        <f>SUM(I24:I25)</f>
        <v>1362.92</v>
      </c>
      <c r="J23" s="10"/>
      <c r="K23" s="10"/>
      <c r="L23" s="10">
        <f>SUM(L24:L25)</f>
        <v>1472.7800000000002</v>
      </c>
      <c r="M23" s="10"/>
      <c r="N23" s="10"/>
      <c r="O23" s="10">
        <f>SUM(O24:O25)</f>
        <v>1436</v>
      </c>
      <c r="P23" s="10"/>
      <c r="Q23" s="10"/>
      <c r="R23" s="10">
        <f>SUM(R24:R25)</f>
        <v>1342</v>
      </c>
      <c r="S23" s="10"/>
      <c r="T23" s="10"/>
      <c r="U23" s="10">
        <f>SUM(U24:U25)</f>
        <v>1319</v>
      </c>
      <c r="V23" s="10"/>
      <c r="W23" s="10"/>
      <c r="X23" s="10">
        <f>SUM(X24:X25)</f>
        <v>1318</v>
      </c>
      <c r="Y23" s="10"/>
      <c r="Z23" s="10"/>
      <c r="AA23" s="10">
        <f>SUM(AA24:AA25)</f>
        <v>1301</v>
      </c>
      <c r="AB23" s="10"/>
      <c r="AC23" s="10"/>
      <c r="AD23" s="10">
        <v>1311</v>
      </c>
      <c r="AE23" s="10"/>
      <c r="AF23" s="10"/>
      <c r="AG23" s="10">
        <f>AG24+AG25</f>
        <v>1342</v>
      </c>
      <c r="AH23" s="10"/>
      <c r="AI23" s="10"/>
      <c r="AJ23" s="10">
        <f>AJ24+AJ25</f>
        <v>1315</v>
      </c>
      <c r="AK23" s="10"/>
      <c r="AM23" s="10">
        <f>AM24+AM25</f>
        <v>1401</v>
      </c>
      <c r="AN23" s="10"/>
      <c r="AP23" s="10">
        <f>AP24+AP25</f>
        <v>1524</v>
      </c>
      <c r="AQ23" s="10"/>
      <c r="AS23" s="13">
        <f>AS24+AS25</f>
        <v>1507</v>
      </c>
      <c r="AT23" s="13"/>
      <c r="AV23" s="13">
        <f>AV24+AV25</f>
        <v>1492.75</v>
      </c>
      <c r="AW23" s="13"/>
      <c r="AY23" s="13">
        <f>AY24+AY25</f>
        <v>1443.8899999999999</v>
      </c>
      <c r="AZ23" s="13"/>
      <c r="BB23" s="13">
        <f>BB24+BB25</f>
        <v>1470.3899999999999</v>
      </c>
      <c r="BC23" s="13"/>
      <c r="BE23" s="13">
        <f>BE24+BE25</f>
        <v>1444.25</v>
      </c>
      <c r="BF23" s="15"/>
      <c r="BH23" s="13">
        <f>BH24+BH25</f>
        <v>1487.31</v>
      </c>
      <c r="BI23" s="15"/>
      <c r="BK23" s="13">
        <f>BK24+BK25</f>
        <v>1494.76</v>
      </c>
      <c r="BL23" s="15"/>
      <c r="BN23" s="13">
        <f>BN24+BN25</f>
        <v>1462.73</v>
      </c>
      <c r="BO23" s="15"/>
      <c r="BQ23" s="13">
        <f>BQ24+BQ25</f>
        <v>1479.44</v>
      </c>
      <c r="BR23" s="15"/>
      <c r="BT23" s="13">
        <f>BT24+BT25</f>
        <v>1529.1999999999998</v>
      </c>
      <c r="BU23" s="15"/>
      <c r="BV23" s="45">
        <f>BV24+BV25</f>
        <v>1628.5</v>
      </c>
      <c r="BW23" s="15"/>
      <c r="BY23" s="45">
        <f>BY24+BY25</f>
        <v>1635.62</v>
      </c>
      <c r="BZ23" s="15"/>
      <c r="CB23" s="45">
        <f>CB24+CB25</f>
        <v>1663.3600000000001</v>
      </c>
      <c r="CC23" s="15"/>
      <c r="CE23" s="45">
        <f>CE24+CE25</f>
        <v>1704.46</v>
      </c>
      <c r="CF23" s="15"/>
      <c r="CH23" s="45">
        <f>SUM(CH24:CH25)</f>
        <v>1643.58</v>
      </c>
      <c r="CI23" s="15"/>
      <c r="CJ23" s="40"/>
      <c r="CK23" s="64">
        <f>SUM(CK24:CK25)</f>
        <v>1535.37</v>
      </c>
      <c r="CL23" s="15"/>
      <c r="CM23" s="40"/>
      <c r="CN23" s="45">
        <f>SUM(CN24:CN25)</f>
        <v>1428.7698</v>
      </c>
      <c r="CO23" s="15"/>
      <c r="CQ23" s="45">
        <f>SUM(CQ24:CQ25)</f>
        <v>1495.4044999999996</v>
      </c>
      <c r="CR23" s="15"/>
      <c r="CT23" s="45">
        <v>1467.3991000000001</v>
      </c>
      <c r="CU23" s="15"/>
      <c r="CW23" s="64">
        <f>SUM(CW24:CW25)</f>
        <v>1365.6999999999998</v>
      </c>
      <c r="CX23" s="15"/>
    </row>
    <row r="24" spans="1:103" s="11" customFormat="1" ht="12" customHeight="1">
      <c r="A24" s="17"/>
      <c r="B24" s="17" t="s">
        <v>4</v>
      </c>
      <c r="C24" s="10">
        <v>623.36</v>
      </c>
      <c r="D24" s="18">
        <f>C24/C23</f>
        <v>0.47567666562378386</v>
      </c>
      <c r="E24" s="18"/>
      <c r="F24" s="10">
        <v>563.92999999999995</v>
      </c>
      <c r="G24" s="18">
        <f>F24/F23</f>
        <v>0.42110411672901865</v>
      </c>
      <c r="H24" s="18"/>
      <c r="I24" s="10">
        <v>594.97</v>
      </c>
      <c r="J24" s="18">
        <f>I24/I23</f>
        <v>0.43654066269480235</v>
      </c>
      <c r="K24" s="18"/>
      <c r="L24" s="10">
        <v>642.57000000000005</v>
      </c>
      <c r="M24" s="18">
        <f>L24/L23</f>
        <v>0.43629734244082619</v>
      </c>
      <c r="N24" s="18"/>
      <c r="O24" s="10">
        <v>634</v>
      </c>
      <c r="P24" s="18">
        <f>O24/O23</f>
        <v>0.4415041782729805</v>
      </c>
      <c r="Q24" s="18"/>
      <c r="R24" s="10">
        <v>610</v>
      </c>
      <c r="S24" s="18">
        <f>R24/R23</f>
        <v>0.45454545454545453</v>
      </c>
      <c r="T24" s="18"/>
      <c r="U24" s="10">
        <v>616</v>
      </c>
      <c r="V24" s="18">
        <f>U24/U23</f>
        <v>0.46702047005307051</v>
      </c>
      <c r="W24" s="18"/>
      <c r="X24" s="10">
        <v>615</v>
      </c>
      <c r="Y24" s="18">
        <f>X24/X23</f>
        <v>0.46661608497723822</v>
      </c>
      <c r="Z24" s="18"/>
      <c r="AA24" s="10">
        <v>607</v>
      </c>
      <c r="AB24" s="18">
        <f>AA24/AA23</f>
        <v>0.46656418139892392</v>
      </c>
      <c r="AC24" s="18"/>
      <c r="AD24" s="10">
        <v>633</v>
      </c>
      <c r="AE24" s="18">
        <f>AD24/AD23</f>
        <v>0.48283752860411899</v>
      </c>
      <c r="AF24" s="18"/>
      <c r="AG24" s="10">
        <v>637</v>
      </c>
      <c r="AH24" s="18">
        <f>AG24/AG23</f>
        <v>0.47466467958271236</v>
      </c>
      <c r="AI24" s="18"/>
      <c r="AJ24" s="10">
        <v>607</v>
      </c>
      <c r="AK24" s="18">
        <f>AJ24/AJ23</f>
        <v>0.46159695817490493</v>
      </c>
      <c r="AM24" s="10">
        <v>620</v>
      </c>
      <c r="AN24" s="18">
        <f>AM24/AM23</f>
        <v>0.44254104211277656</v>
      </c>
      <c r="AP24" s="10">
        <v>647</v>
      </c>
      <c r="AQ24" s="18">
        <f>AP24/AP23</f>
        <v>0.42454068241469817</v>
      </c>
      <c r="AS24" s="15">
        <v>623</v>
      </c>
      <c r="AT24" s="19">
        <f>AS24/AS23</f>
        <v>0.41340411413404116</v>
      </c>
      <c r="AU24" s="14"/>
      <c r="AV24" s="15">
        <v>609.04</v>
      </c>
      <c r="AW24" s="19">
        <f>AV24/AV23</f>
        <v>0.40799866019092279</v>
      </c>
      <c r="AX24" s="14"/>
      <c r="AY24" s="15">
        <v>637.61</v>
      </c>
      <c r="AZ24" s="19">
        <f>AY24/AY23</f>
        <v>0.44159181101053407</v>
      </c>
      <c r="BA24" s="14"/>
      <c r="BB24" s="15">
        <v>639.46</v>
      </c>
      <c r="BC24" s="19">
        <f>BB24/BB23</f>
        <v>0.43489142336386949</v>
      </c>
      <c r="BD24" s="14"/>
      <c r="BE24" s="15">
        <v>652.41999999999996</v>
      </c>
      <c r="BF24" s="19">
        <f>BE24/BE23</f>
        <v>0.45173619525705383</v>
      </c>
      <c r="BG24" s="14"/>
      <c r="BH24" s="15">
        <v>547.05999999999995</v>
      </c>
      <c r="BI24" s="19">
        <f>BH24/BH23</f>
        <v>0.36781841041880975</v>
      </c>
      <c r="BJ24" s="14"/>
      <c r="BK24" s="15">
        <v>588.9</v>
      </c>
      <c r="BL24" s="19">
        <f>BK24/BK23</f>
        <v>0.39397629050817523</v>
      </c>
      <c r="BM24" s="14"/>
      <c r="BN24" s="15">
        <v>611</v>
      </c>
      <c r="BO24" s="19">
        <f>BN24/BN23</f>
        <v>0.41771208630437606</v>
      </c>
      <c r="BP24" s="14"/>
      <c r="BQ24" s="15">
        <v>662.66</v>
      </c>
      <c r="BR24" s="19">
        <f>BQ24/BQ23</f>
        <v>0.44791272373330443</v>
      </c>
      <c r="BS24" s="14"/>
      <c r="BT24" s="15">
        <v>698.53</v>
      </c>
      <c r="BU24" s="19">
        <f>BT24/BT23</f>
        <v>0.45679440230185719</v>
      </c>
      <c r="BV24" s="46">
        <v>792.88</v>
      </c>
      <c r="BW24" s="19">
        <f>BV24/BV23</f>
        <v>0.48687749462695734</v>
      </c>
      <c r="BX24" s="14"/>
      <c r="BY24" s="46">
        <v>829.2</v>
      </c>
      <c r="BZ24" s="19">
        <f>BY24/BY23</f>
        <v>0.50696372017950386</v>
      </c>
      <c r="CA24" s="14"/>
      <c r="CB24" s="46">
        <v>886.1</v>
      </c>
      <c r="CC24" s="19">
        <f>CB24/CB23</f>
        <v>0.53271691035013469</v>
      </c>
      <c r="CE24" s="46">
        <v>868.7700000000001</v>
      </c>
      <c r="CF24" s="19">
        <f>CE24/CE23</f>
        <v>0.50970395315818506</v>
      </c>
      <c r="CH24" s="46">
        <v>796.82999999999993</v>
      </c>
      <c r="CI24" s="19">
        <f>CH24/CH23</f>
        <v>0.48481363852078996</v>
      </c>
      <c r="CJ24" s="30"/>
      <c r="CK24" s="47">
        <v>736.43</v>
      </c>
      <c r="CL24" s="19">
        <f>CK24/CK23</f>
        <v>0.47964334329835806</v>
      </c>
      <c r="CM24" s="30"/>
      <c r="CN24" s="46">
        <v>687.6296000000001</v>
      </c>
      <c r="CO24" s="19">
        <f>CN24/CN23</f>
        <v>0.48127389030759193</v>
      </c>
      <c r="CQ24" s="46">
        <v>723.12649999999974</v>
      </c>
      <c r="CR24" s="19">
        <f>CQ24/CQ23</f>
        <v>0.48356581781049868</v>
      </c>
      <c r="CT24" s="46">
        <v>682.44800000000032</v>
      </c>
      <c r="CU24" s="19">
        <v>0.46507320332961927</v>
      </c>
      <c r="CW24" s="47">
        <v>605.9</v>
      </c>
      <c r="CX24" s="19">
        <f>CW24/CW23</f>
        <v>0.44365526836054775</v>
      </c>
    </row>
    <row r="25" spans="1:103" s="11" customFormat="1" ht="12" customHeight="1">
      <c r="A25" s="17"/>
      <c r="B25" s="17" t="s">
        <v>5</v>
      </c>
      <c r="C25" s="10">
        <v>687.11</v>
      </c>
      <c r="D25" s="10"/>
      <c r="E25" s="10"/>
      <c r="F25" s="10">
        <v>775.24</v>
      </c>
      <c r="G25" s="10"/>
      <c r="H25" s="10"/>
      <c r="I25" s="10">
        <v>767.95</v>
      </c>
      <c r="J25" s="10"/>
      <c r="K25" s="10"/>
      <c r="L25" s="10">
        <v>830.21</v>
      </c>
      <c r="M25" s="10"/>
      <c r="N25" s="10"/>
      <c r="O25" s="10">
        <v>802</v>
      </c>
      <c r="P25" s="10"/>
      <c r="Q25" s="10"/>
      <c r="R25" s="10">
        <v>732</v>
      </c>
      <c r="S25" s="10"/>
      <c r="T25" s="10"/>
      <c r="U25" s="10">
        <v>703</v>
      </c>
      <c r="V25" s="10"/>
      <c r="W25" s="10"/>
      <c r="X25" s="10">
        <v>703</v>
      </c>
      <c r="Y25" s="10"/>
      <c r="Z25" s="10"/>
      <c r="AA25" s="10">
        <v>694</v>
      </c>
      <c r="AB25" s="10"/>
      <c r="AC25" s="10"/>
      <c r="AD25" s="10">
        <v>678</v>
      </c>
      <c r="AE25" s="10"/>
      <c r="AF25" s="10"/>
      <c r="AG25" s="10">
        <v>705</v>
      </c>
      <c r="AH25" s="10"/>
      <c r="AI25" s="10"/>
      <c r="AJ25" s="10">
        <v>708</v>
      </c>
      <c r="AK25" s="10"/>
      <c r="AM25" s="10">
        <v>781</v>
      </c>
      <c r="AN25" s="10"/>
      <c r="AP25" s="10">
        <v>877</v>
      </c>
      <c r="AQ25" s="10"/>
      <c r="AS25" s="15">
        <v>884</v>
      </c>
      <c r="AT25" s="15"/>
      <c r="AU25" s="14"/>
      <c r="AV25" s="15">
        <v>883.71</v>
      </c>
      <c r="AW25" s="15"/>
      <c r="AX25" s="14"/>
      <c r="AY25" s="15">
        <v>806.28</v>
      </c>
      <c r="AZ25" s="15"/>
      <c r="BA25" s="14"/>
      <c r="BB25" s="15">
        <v>830.93</v>
      </c>
      <c r="BC25" s="15"/>
      <c r="BD25" s="14"/>
      <c r="BE25" s="15">
        <v>791.83</v>
      </c>
      <c r="BF25" s="15"/>
      <c r="BG25" s="14"/>
      <c r="BH25" s="15">
        <v>940.25</v>
      </c>
      <c r="BI25" s="15"/>
      <c r="BJ25" s="14"/>
      <c r="BK25" s="15">
        <v>905.86</v>
      </c>
      <c r="BL25" s="15"/>
      <c r="BM25" s="14"/>
      <c r="BN25" s="15">
        <v>851.73</v>
      </c>
      <c r="BO25" s="15"/>
      <c r="BP25" s="14"/>
      <c r="BQ25" s="15">
        <v>816.78</v>
      </c>
      <c r="BR25" s="15"/>
      <c r="BS25" s="14"/>
      <c r="BT25" s="15">
        <v>830.67</v>
      </c>
      <c r="BU25" s="15"/>
      <c r="BV25" s="46">
        <v>835.62</v>
      </c>
      <c r="BW25" s="15"/>
      <c r="BX25" s="14"/>
      <c r="BY25" s="46">
        <v>806.42</v>
      </c>
      <c r="BZ25" s="15"/>
      <c r="CA25" s="14"/>
      <c r="CB25" s="46">
        <v>777.26</v>
      </c>
      <c r="CC25" s="15"/>
      <c r="CE25" s="46">
        <v>835.68999999999994</v>
      </c>
      <c r="CF25" s="15"/>
      <c r="CH25" s="46">
        <v>846.75</v>
      </c>
      <c r="CI25" s="15"/>
      <c r="CJ25" s="30"/>
      <c r="CK25" s="47">
        <v>798.94</v>
      </c>
      <c r="CL25" s="15"/>
      <c r="CM25" s="30"/>
      <c r="CN25" s="46">
        <v>741.14019999999994</v>
      </c>
      <c r="CO25" s="15"/>
      <c r="CQ25" s="46">
        <v>772.27799999999979</v>
      </c>
      <c r="CR25" s="15"/>
      <c r="CT25" s="46">
        <v>784.95109999999977</v>
      </c>
      <c r="CU25" s="15"/>
      <c r="CW25" s="47">
        <v>759.8</v>
      </c>
      <c r="CX25" s="15"/>
    </row>
    <row r="26" spans="1:103" s="9" customFormat="1" ht="28.5" customHeight="1">
      <c r="A26" s="84" t="s">
        <v>60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13">
        <f>BQ27+BQ28</f>
        <v>1597.0100000000002</v>
      </c>
      <c r="BR26" s="15"/>
      <c r="BT26" s="13">
        <f>BT27+BT28</f>
        <v>1645.1100000000001</v>
      </c>
      <c r="BU26" s="15"/>
      <c r="BV26" s="45">
        <f>BV27+BV28</f>
        <v>1615.38</v>
      </c>
      <c r="BW26" s="15"/>
      <c r="BY26" s="45">
        <f>BY27+BY28</f>
        <v>1735.9</v>
      </c>
      <c r="BZ26" s="15"/>
      <c r="CB26" s="45">
        <f>CB27+CB28</f>
        <v>1677.66</v>
      </c>
      <c r="CC26" s="15"/>
      <c r="CE26" s="45">
        <f>CE27+CE28</f>
        <v>1794.2199999999998</v>
      </c>
      <c r="CF26" s="15"/>
      <c r="CH26" s="45">
        <f>SUM(CH27:CH28)</f>
        <v>1746.8999999999999</v>
      </c>
      <c r="CI26" s="15"/>
      <c r="CJ26" s="40"/>
      <c r="CK26" s="64">
        <f>SUM(CK27:CK28)</f>
        <v>1562.4489999999953</v>
      </c>
      <c r="CL26" s="15"/>
      <c r="CM26" s="40"/>
      <c r="CN26" s="45">
        <f>SUM(CN27:CN28)</f>
        <v>1176.0018999999998</v>
      </c>
      <c r="CO26" s="15"/>
      <c r="CQ26" s="45">
        <f>SUM(CQ27:CQ28)</f>
        <v>1191.1154999999999</v>
      </c>
      <c r="CR26" s="15"/>
      <c r="CT26" s="45">
        <v>1180.345600000001</v>
      </c>
      <c r="CU26" s="15"/>
      <c r="CW26" s="64">
        <f>SUM(CW27:CW28)</f>
        <v>1370.3</v>
      </c>
      <c r="CX26" s="15"/>
    </row>
    <row r="27" spans="1:103" s="11" customFormat="1" ht="12" customHeight="1">
      <c r="A27" s="17"/>
      <c r="B27" s="17" t="s">
        <v>4</v>
      </c>
      <c r="C27" s="10">
        <v>180.23</v>
      </c>
      <c r="D27" s="18" t="e">
        <f>C27/C26</f>
        <v>#DIV/0!</v>
      </c>
      <c r="E27" s="18"/>
      <c r="F27" s="10">
        <v>187.13</v>
      </c>
      <c r="G27" s="18" t="e">
        <f>F27/F26</f>
        <v>#DIV/0!</v>
      </c>
      <c r="H27" s="18"/>
      <c r="I27" s="10">
        <v>205.29</v>
      </c>
      <c r="J27" s="18" t="e">
        <f>I27/I26</f>
        <v>#DIV/0!</v>
      </c>
      <c r="K27" s="18"/>
      <c r="L27" s="10">
        <v>211.4</v>
      </c>
      <c r="M27" s="18" t="e">
        <f>L27/L26</f>
        <v>#DIV/0!</v>
      </c>
      <c r="N27" s="18"/>
      <c r="O27" s="10">
        <v>193</v>
      </c>
      <c r="P27" s="18" t="e">
        <f>O27/O26</f>
        <v>#DIV/0!</v>
      </c>
      <c r="Q27" s="18"/>
      <c r="R27" s="10">
        <v>237</v>
      </c>
      <c r="S27" s="18" t="e">
        <f>R27/R26</f>
        <v>#DIV/0!</v>
      </c>
      <c r="T27" s="18"/>
      <c r="U27" s="10">
        <v>259</v>
      </c>
      <c r="V27" s="18" t="e">
        <f>U27/U26</f>
        <v>#DIV/0!</v>
      </c>
      <c r="W27" s="18"/>
      <c r="X27" s="10">
        <v>266</v>
      </c>
      <c r="Y27" s="18" t="e">
        <f>X27/X26</f>
        <v>#DIV/0!</v>
      </c>
      <c r="Z27" s="18"/>
      <c r="AA27" s="10">
        <v>281</v>
      </c>
      <c r="AB27" s="18" t="e">
        <f>AA27/AA26</f>
        <v>#DIV/0!</v>
      </c>
      <c r="AC27" s="18"/>
      <c r="AD27" s="10">
        <v>271</v>
      </c>
      <c r="AE27" s="18" t="e">
        <f>AD27/AD26</f>
        <v>#DIV/0!</v>
      </c>
      <c r="AF27" s="18"/>
      <c r="AG27" s="10">
        <v>273</v>
      </c>
      <c r="AH27" s="18" t="e">
        <f>AG27/AG26</f>
        <v>#DIV/0!</v>
      </c>
      <c r="AI27" s="18"/>
      <c r="AJ27" s="10">
        <v>278</v>
      </c>
      <c r="AK27" s="18" t="e">
        <f>AJ27/AJ26</f>
        <v>#DIV/0!</v>
      </c>
      <c r="AM27" s="10">
        <v>265</v>
      </c>
      <c r="AN27" s="18" t="e">
        <f>AM27/AM26</f>
        <v>#DIV/0!</v>
      </c>
      <c r="AP27" s="10">
        <v>313</v>
      </c>
      <c r="AQ27" s="18" t="e">
        <f>AP27/AP26</f>
        <v>#DIV/0!</v>
      </c>
      <c r="AS27" s="15">
        <v>215</v>
      </c>
      <c r="AT27" s="19" t="e">
        <f>AS27/AS26</f>
        <v>#DIV/0!</v>
      </c>
      <c r="AU27" s="14"/>
      <c r="AV27" s="15">
        <v>321.25</v>
      </c>
      <c r="AW27" s="19" t="e">
        <f>AV27/AV26</f>
        <v>#DIV/0!</v>
      </c>
      <c r="AX27" s="14"/>
      <c r="AY27" s="15">
        <v>236.9</v>
      </c>
      <c r="AZ27" s="19" t="e">
        <f>AY27/AY26</f>
        <v>#DIV/0!</v>
      </c>
      <c r="BA27" s="14"/>
      <c r="BB27" s="15">
        <v>226.94</v>
      </c>
      <c r="BC27" s="19" t="e">
        <f>BB27/BB26</f>
        <v>#DIV/0!</v>
      </c>
      <c r="BD27" s="14"/>
      <c r="BE27" s="15">
        <v>203.48</v>
      </c>
      <c r="BF27" s="19" t="e">
        <f>BE27/BE26</f>
        <v>#DIV/0!</v>
      </c>
      <c r="BG27" s="14"/>
      <c r="BH27" s="15">
        <v>174.76</v>
      </c>
      <c r="BI27" s="19" t="e">
        <f>BH27/BH26</f>
        <v>#DIV/0!</v>
      </c>
      <c r="BJ27" s="14"/>
      <c r="BK27" s="15">
        <f>BK30+BK33</f>
        <v>292.25</v>
      </c>
      <c r="BL27" s="19" t="e">
        <f>BK27/BK26</f>
        <v>#DIV/0!</v>
      </c>
      <c r="BM27" s="14"/>
      <c r="BN27" s="15">
        <f>BN30+BN33</f>
        <v>231.27</v>
      </c>
      <c r="BO27" s="19" t="e">
        <f>BN27/BN26</f>
        <v>#DIV/0!</v>
      </c>
      <c r="BP27" s="14"/>
      <c r="BQ27" s="15">
        <f>BQ30+BQ33</f>
        <v>356.37</v>
      </c>
      <c r="BR27" s="19">
        <f>BQ27/BQ26</f>
        <v>0.22314825830771251</v>
      </c>
      <c r="BS27" s="14"/>
      <c r="BT27" s="15">
        <f>BT30+BT33</f>
        <v>401.32</v>
      </c>
      <c r="BU27" s="19">
        <f>BT27/BT26</f>
        <v>0.2439472132562564</v>
      </c>
      <c r="BV27" s="46">
        <v>396.38</v>
      </c>
      <c r="BW27" s="19">
        <f>BV27/BV26</f>
        <v>0.24537879632037041</v>
      </c>
      <c r="BX27" s="14"/>
      <c r="BY27" s="46">
        <v>389.49</v>
      </c>
      <c r="BZ27" s="19">
        <f>BY27/BY26</f>
        <v>0.22437352382049658</v>
      </c>
      <c r="CA27" s="14"/>
      <c r="CB27" s="46">
        <v>348.26</v>
      </c>
      <c r="CC27" s="19">
        <f>CB27/CB26</f>
        <v>0.20758675774590798</v>
      </c>
      <c r="CE27" s="46">
        <v>479.61999999999995</v>
      </c>
      <c r="CF27" s="19">
        <f>CE27/CE26</f>
        <v>0.26731393028725575</v>
      </c>
      <c r="CH27" s="46">
        <v>458.84999999999997</v>
      </c>
      <c r="CI27" s="19">
        <f>CH27/CH26</f>
        <v>0.26266529280439638</v>
      </c>
      <c r="CJ27" s="30"/>
      <c r="CK27" s="47">
        <v>331.24979999999982</v>
      </c>
      <c r="CL27" s="19">
        <f>CK27/CK26</f>
        <v>0.2120067919016882</v>
      </c>
      <c r="CM27" s="30"/>
      <c r="CN27" s="46">
        <v>273.44039999999944</v>
      </c>
      <c r="CO27" s="19">
        <f>CN27/CN26</f>
        <v>0.23251697127360041</v>
      </c>
      <c r="CQ27" s="46">
        <v>272.13909999999998</v>
      </c>
      <c r="CR27" s="19">
        <f>CQ27/CQ26</f>
        <v>0.22847414881260467</v>
      </c>
      <c r="CT27" s="46">
        <v>276.23899999999958</v>
      </c>
      <c r="CU27" s="19">
        <v>0.23403230375916964</v>
      </c>
      <c r="CW27" s="47">
        <v>299.5</v>
      </c>
      <c r="CX27" s="19">
        <f>CW27/CW26</f>
        <v>0.21856527767642123</v>
      </c>
    </row>
    <row r="28" spans="1:103" s="37" customFormat="1" ht="17.25" customHeight="1">
      <c r="A28" s="35"/>
      <c r="B28" s="35" t="s">
        <v>5</v>
      </c>
      <c r="C28" s="36">
        <v>646.9</v>
      </c>
      <c r="D28" s="36"/>
      <c r="E28" s="36"/>
      <c r="F28" s="36">
        <v>687.98</v>
      </c>
      <c r="G28" s="36"/>
      <c r="H28" s="36"/>
      <c r="I28" s="36">
        <v>733.66</v>
      </c>
      <c r="J28" s="36"/>
      <c r="K28" s="36"/>
      <c r="L28" s="36">
        <v>607.65</v>
      </c>
      <c r="M28" s="36"/>
      <c r="N28" s="36"/>
      <c r="O28" s="36">
        <v>654</v>
      </c>
      <c r="P28" s="36"/>
      <c r="Q28" s="36"/>
      <c r="R28" s="36">
        <v>766</v>
      </c>
      <c r="S28" s="36"/>
      <c r="T28" s="36"/>
      <c r="U28" s="36">
        <v>758</v>
      </c>
      <c r="V28" s="36"/>
      <c r="W28" s="36"/>
      <c r="X28" s="36">
        <v>844</v>
      </c>
      <c r="Y28" s="36"/>
      <c r="Z28" s="36"/>
      <c r="AA28" s="36">
        <v>878</v>
      </c>
      <c r="AB28" s="36"/>
      <c r="AC28" s="36"/>
      <c r="AD28" s="36">
        <v>897</v>
      </c>
      <c r="AE28" s="36"/>
      <c r="AF28" s="36"/>
      <c r="AG28" s="36">
        <v>973</v>
      </c>
      <c r="AH28" s="36"/>
      <c r="AI28" s="36"/>
      <c r="AJ28" s="36">
        <v>984</v>
      </c>
      <c r="AK28" s="36"/>
      <c r="AM28" s="36">
        <v>939</v>
      </c>
      <c r="AN28" s="36"/>
      <c r="AP28" s="36">
        <v>969</v>
      </c>
      <c r="AQ28" s="36"/>
      <c r="AS28" s="38">
        <v>943</v>
      </c>
      <c r="AT28" s="38"/>
      <c r="AU28" s="39"/>
      <c r="AV28" s="38">
        <v>803.53</v>
      </c>
      <c r="AW28" s="38"/>
      <c r="AX28" s="39"/>
      <c r="AY28" s="38">
        <v>933.05</v>
      </c>
      <c r="AZ28" s="38"/>
      <c r="BA28" s="39"/>
      <c r="BB28" s="38">
        <v>981.04</v>
      </c>
      <c r="BC28" s="38"/>
      <c r="BD28" s="39"/>
      <c r="BE28" s="38">
        <v>949.87</v>
      </c>
      <c r="BF28" s="38"/>
      <c r="BG28" s="39"/>
      <c r="BH28" s="38">
        <v>992.36</v>
      </c>
      <c r="BI28" s="38"/>
      <c r="BJ28" s="39"/>
      <c r="BK28" s="38">
        <f>BK31+BK34</f>
        <v>1017.4000000000001</v>
      </c>
      <c r="BL28" s="38"/>
      <c r="BM28" s="39"/>
      <c r="BN28" s="38">
        <f>BN31+BN34</f>
        <v>1200.1199999999999</v>
      </c>
      <c r="BO28" s="38"/>
      <c r="BP28" s="39"/>
      <c r="BQ28" s="38">
        <f>BQ31+BQ34</f>
        <v>1240.6400000000001</v>
      </c>
      <c r="BR28" s="38"/>
      <c r="BS28" s="39"/>
      <c r="BT28" s="38">
        <f>BT31+BT34</f>
        <v>1243.7900000000002</v>
      </c>
      <c r="BU28" s="38"/>
      <c r="BV28" s="49">
        <v>1219</v>
      </c>
      <c r="BW28" s="38"/>
      <c r="BX28" s="39"/>
      <c r="BY28" s="49">
        <v>1346.41</v>
      </c>
      <c r="BZ28" s="38"/>
      <c r="CA28" s="39"/>
      <c r="CB28" s="49">
        <v>1329.4</v>
      </c>
      <c r="CC28" s="38"/>
      <c r="CD28" s="43"/>
      <c r="CE28" s="49">
        <v>1314.6</v>
      </c>
      <c r="CF28" s="38"/>
      <c r="CG28" s="43"/>
      <c r="CH28" s="49">
        <v>1288.05</v>
      </c>
      <c r="CI28" s="38"/>
      <c r="CJ28" s="43"/>
      <c r="CK28" s="65">
        <v>1231.1991999999955</v>
      </c>
      <c r="CL28" s="38"/>
      <c r="CM28" s="43"/>
      <c r="CN28" s="49">
        <v>902.56150000000025</v>
      </c>
      <c r="CO28" s="38"/>
      <c r="CP28" s="43"/>
      <c r="CQ28" s="49">
        <v>918.97640000000001</v>
      </c>
      <c r="CR28" s="38"/>
      <c r="CS28" s="43"/>
      <c r="CT28" s="49">
        <v>904.10660000000155</v>
      </c>
      <c r="CU28" s="38"/>
      <c r="CV28" s="43"/>
      <c r="CW28" s="65">
        <v>1070.8</v>
      </c>
      <c r="CX28" s="38"/>
      <c r="CY28" s="43"/>
    </row>
    <row r="29" spans="1:103" s="12" customFormat="1" ht="12" hidden="1" customHeight="1">
      <c r="A29" s="9" t="s">
        <v>2</v>
      </c>
      <c r="B29" s="9"/>
      <c r="C29" s="10">
        <f>SUM(C30:C31)</f>
        <v>827.13</v>
      </c>
      <c r="D29" s="10"/>
      <c r="E29" s="10"/>
      <c r="F29" s="10">
        <f>SUM(F30:F31)</f>
        <v>875.11</v>
      </c>
      <c r="G29" s="10"/>
      <c r="H29" s="10"/>
      <c r="I29" s="10">
        <f>SUM(I30:I31)</f>
        <v>938.94999999999993</v>
      </c>
      <c r="J29" s="10"/>
      <c r="K29" s="10"/>
      <c r="L29" s="10">
        <f>SUM(L30:L31)</f>
        <v>819.05</v>
      </c>
      <c r="M29" s="10"/>
      <c r="N29" s="10"/>
      <c r="O29" s="10">
        <f>SUM(O30:O31)</f>
        <v>847</v>
      </c>
      <c r="P29" s="10"/>
      <c r="Q29" s="10"/>
      <c r="R29" s="10">
        <f>SUM(R30:R31)</f>
        <v>1003</v>
      </c>
      <c r="S29" s="10"/>
      <c r="T29" s="10"/>
      <c r="U29" s="10">
        <f>SUM(U30:U31)</f>
        <v>1017</v>
      </c>
      <c r="V29" s="10"/>
      <c r="W29" s="10"/>
      <c r="X29" s="10">
        <f>SUM(X30:X31)</f>
        <v>1110</v>
      </c>
      <c r="Y29" s="10"/>
      <c r="Z29" s="10"/>
      <c r="AA29" s="10">
        <f>SUM(AA30:AA31)</f>
        <v>1159</v>
      </c>
      <c r="AB29" s="10"/>
      <c r="AC29" s="10"/>
      <c r="AD29" s="10">
        <v>1168</v>
      </c>
      <c r="AE29" s="10"/>
      <c r="AF29" s="10"/>
      <c r="AG29" s="10">
        <f>AG30+AG31</f>
        <v>1246</v>
      </c>
      <c r="AH29" s="10"/>
      <c r="AI29" s="10"/>
      <c r="AJ29" s="10">
        <f>AJ30+AJ31</f>
        <v>1262</v>
      </c>
      <c r="AK29" s="10"/>
      <c r="AM29" s="10">
        <f>AM30+AM31</f>
        <v>1204</v>
      </c>
      <c r="AN29" s="10"/>
      <c r="AP29" s="10">
        <f>AP30+AP31</f>
        <v>1282</v>
      </c>
      <c r="AQ29" s="10"/>
      <c r="AS29" s="13">
        <f>AS30+AS31</f>
        <v>1158</v>
      </c>
      <c r="AT29" s="13"/>
      <c r="AV29" s="13">
        <f>AV30+AV31</f>
        <v>1124.78</v>
      </c>
      <c r="AW29" s="13"/>
      <c r="AY29" s="13">
        <f>AY30+AY31</f>
        <v>1169.95</v>
      </c>
      <c r="AZ29" s="13"/>
      <c r="BB29" s="13">
        <f>BB30+BB31</f>
        <v>1207.98</v>
      </c>
      <c r="BC29" s="13"/>
      <c r="BE29" s="13">
        <f>BE30+BE31</f>
        <v>1153.3499999999999</v>
      </c>
      <c r="BF29" s="15"/>
      <c r="BH29" s="13">
        <f>BH30+BH31</f>
        <v>1167.1199999999999</v>
      </c>
      <c r="BI29" s="15"/>
      <c r="BK29" s="13">
        <f>BK30+BK31</f>
        <v>1198</v>
      </c>
      <c r="BL29" s="15"/>
      <c r="BN29" s="13">
        <f>BN30+BN31</f>
        <v>1308.81</v>
      </c>
      <c r="BO29" s="15"/>
      <c r="BQ29" s="13">
        <f>BQ30+BQ31</f>
        <v>1455.0100000000002</v>
      </c>
      <c r="BR29" s="15"/>
      <c r="BT29" s="13">
        <f>BT30+BT31</f>
        <v>1513.3700000000001</v>
      </c>
      <c r="BU29" s="15"/>
      <c r="BV29" s="45">
        <f>BV30+BV31</f>
        <v>0</v>
      </c>
      <c r="BW29" s="15"/>
      <c r="BY29" s="45">
        <f>BY30+BY31</f>
        <v>0</v>
      </c>
      <c r="BZ29" s="15"/>
      <c r="CB29" s="45">
        <f>CB30+CB31</f>
        <v>0</v>
      </c>
      <c r="CC29" s="15"/>
      <c r="CE29" s="45">
        <f>CE30+CE31</f>
        <v>0</v>
      </c>
      <c r="CF29" s="15"/>
      <c r="CH29" s="45">
        <f>CH30+CH31</f>
        <v>0</v>
      </c>
      <c r="CI29" s="15"/>
      <c r="CJ29" s="74"/>
      <c r="CK29" s="45">
        <f>CK30+CK31</f>
        <v>0</v>
      </c>
      <c r="CL29" s="15"/>
      <c r="CM29" s="74"/>
      <c r="CN29" s="45">
        <f>CN30+CN31</f>
        <v>0</v>
      </c>
      <c r="CO29" s="15"/>
      <c r="CQ29" s="45">
        <f>CQ30+CQ31</f>
        <v>0</v>
      </c>
      <c r="CR29" s="15"/>
      <c r="CT29" s="45">
        <f>CT30+CT31</f>
        <v>0</v>
      </c>
      <c r="CU29" s="15"/>
      <c r="CW29" s="45">
        <f>CW30+CW31</f>
        <v>0</v>
      </c>
      <c r="CX29" s="15"/>
    </row>
    <row r="30" spans="1:103" s="11" customFormat="1" ht="12" hidden="1" customHeight="1">
      <c r="A30" s="17"/>
      <c r="B30" s="17" t="s">
        <v>4</v>
      </c>
      <c r="C30" s="10">
        <v>180.23</v>
      </c>
      <c r="D30" s="18">
        <f>C30/C29</f>
        <v>0.2178980329573344</v>
      </c>
      <c r="E30" s="18"/>
      <c r="F30" s="10">
        <v>187.13</v>
      </c>
      <c r="G30" s="18">
        <f>F30/F29</f>
        <v>0.21383597490601181</v>
      </c>
      <c r="H30" s="18"/>
      <c r="I30" s="10">
        <v>205.29</v>
      </c>
      <c r="J30" s="18">
        <f>I30/I29</f>
        <v>0.21863784014058257</v>
      </c>
      <c r="K30" s="18"/>
      <c r="L30" s="10">
        <v>211.4</v>
      </c>
      <c r="M30" s="18">
        <f>L30/L29</f>
        <v>0.25810390086075335</v>
      </c>
      <c r="N30" s="18"/>
      <c r="O30" s="10">
        <v>193</v>
      </c>
      <c r="P30" s="18">
        <f>O30/O29</f>
        <v>0.22786304604486424</v>
      </c>
      <c r="Q30" s="18"/>
      <c r="R30" s="10">
        <v>237</v>
      </c>
      <c r="S30" s="18">
        <f>R30/R29</f>
        <v>0.23629112662013957</v>
      </c>
      <c r="T30" s="18"/>
      <c r="U30" s="10">
        <v>259</v>
      </c>
      <c r="V30" s="18">
        <f>U30/U29</f>
        <v>0.25467059980334317</v>
      </c>
      <c r="W30" s="18"/>
      <c r="X30" s="10">
        <v>266</v>
      </c>
      <c r="Y30" s="18">
        <f>X30/X29</f>
        <v>0.23963963963963963</v>
      </c>
      <c r="Z30" s="18"/>
      <c r="AA30" s="10">
        <v>281</v>
      </c>
      <c r="AB30" s="18">
        <f>AA30/AA29</f>
        <v>0.24245038826574633</v>
      </c>
      <c r="AC30" s="18"/>
      <c r="AD30" s="10">
        <v>271</v>
      </c>
      <c r="AE30" s="18">
        <f>AD30/AD29</f>
        <v>0.23202054794520549</v>
      </c>
      <c r="AF30" s="18"/>
      <c r="AG30" s="10">
        <v>273</v>
      </c>
      <c r="AH30" s="18">
        <f>AG30/AG29</f>
        <v>0.21910112359550563</v>
      </c>
      <c r="AI30" s="18"/>
      <c r="AJ30" s="10">
        <v>278</v>
      </c>
      <c r="AK30" s="18">
        <f>AJ30/AJ29</f>
        <v>0.2202852614896989</v>
      </c>
      <c r="AM30" s="10">
        <v>265</v>
      </c>
      <c r="AN30" s="18">
        <f>AM30/AM29</f>
        <v>0.22009966777408638</v>
      </c>
      <c r="AP30" s="10">
        <v>313</v>
      </c>
      <c r="AQ30" s="18">
        <f>AP30/AP29</f>
        <v>0.24414976599063962</v>
      </c>
      <c r="AS30" s="15">
        <v>215</v>
      </c>
      <c r="AT30" s="19">
        <f>AS30/AS29</f>
        <v>0.18566493955094993</v>
      </c>
      <c r="AU30" s="14"/>
      <c r="AV30" s="15">
        <v>321.25</v>
      </c>
      <c r="AW30" s="19">
        <f>AV30/AV29</f>
        <v>0.28561140845320865</v>
      </c>
      <c r="AX30" s="14"/>
      <c r="AY30" s="15">
        <v>236.9</v>
      </c>
      <c r="AZ30" s="19">
        <f>AY30/AY29</f>
        <v>0.20248728578144365</v>
      </c>
      <c r="BA30" s="14"/>
      <c r="BB30" s="15">
        <v>226.94</v>
      </c>
      <c r="BC30" s="19">
        <f>BB30/BB29</f>
        <v>0.18786734879716552</v>
      </c>
      <c r="BD30" s="14"/>
      <c r="BE30" s="15">
        <v>203.48</v>
      </c>
      <c r="BF30" s="19">
        <f>BE30/BE29</f>
        <v>0.17642519616768546</v>
      </c>
      <c r="BG30" s="14"/>
      <c r="BH30" s="15">
        <v>174.76</v>
      </c>
      <c r="BI30" s="19">
        <f>BH30/BH29</f>
        <v>0.14973610254301187</v>
      </c>
      <c r="BJ30" s="14"/>
      <c r="BK30" s="15">
        <v>281.06</v>
      </c>
      <c r="BL30" s="19">
        <f>BK30/BK29</f>
        <v>0.23460767946577629</v>
      </c>
      <c r="BM30" s="14"/>
      <c r="BN30" s="15">
        <v>211.78</v>
      </c>
      <c r="BO30" s="19">
        <f>BN30/BN29</f>
        <v>0.16181111085642683</v>
      </c>
      <c r="BP30" s="14"/>
      <c r="BQ30" s="15">
        <v>341.37</v>
      </c>
      <c r="BR30" s="19">
        <f>BQ30/BQ29</f>
        <v>0.23461694421344181</v>
      </c>
      <c r="BS30" s="14"/>
      <c r="BT30" s="15">
        <v>386.73</v>
      </c>
      <c r="BU30" s="19">
        <f>BT30/BT29</f>
        <v>0.2555422665970648</v>
      </c>
      <c r="BV30" s="46"/>
      <c r="BW30" s="19" t="e">
        <f>BV30/BV29</f>
        <v>#DIV/0!</v>
      </c>
      <c r="BX30" s="14"/>
      <c r="BY30" s="46"/>
      <c r="BZ30" s="19" t="e">
        <f>BY30/BY29</f>
        <v>#DIV/0!</v>
      </c>
      <c r="CA30" s="14"/>
      <c r="CB30" s="46"/>
      <c r="CC30" s="19" t="e">
        <f>CB30/CB29</f>
        <v>#DIV/0!</v>
      </c>
      <c r="CE30" s="46"/>
      <c r="CF30" s="19" t="e">
        <f>CE30/CE29</f>
        <v>#DIV/0!</v>
      </c>
      <c r="CH30" s="46"/>
      <c r="CI30" s="19" t="e">
        <f>CH30/CH29</f>
        <v>#DIV/0!</v>
      </c>
      <c r="CJ30" s="30"/>
      <c r="CK30" s="46"/>
      <c r="CL30" s="19" t="e">
        <f>CK30/CK29</f>
        <v>#DIV/0!</v>
      </c>
      <c r="CM30" s="30"/>
      <c r="CN30" s="46"/>
      <c r="CO30" s="19" t="e">
        <f>CN30/CN29</f>
        <v>#DIV/0!</v>
      </c>
      <c r="CQ30" s="46"/>
      <c r="CR30" s="19" t="e">
        <f>CQ30/CQ29</f>
        <v>#DIV/0!</v>
      </c>
      <c r="CT30" s="46"/>
      <c r="CU30" s="19" t="e">
        <f>CT30/CT29</f>
        <v>#DIV/0!</v>
      </c>
      <c r="CW30" s="46"/>
      <c r="CX30" s="19" t="e">
        <f>CW30/CW29</f>
        <v>#DIV/0!</v>
      </c>
    </row>
    <row r="31" spans="1:103" s="11" customFormat="1" ht="12" hidden="1" customHeight="1">
      <c r="A31" s="17"/>
      <c r="B31" s="17" t="s">
        <v>5</v>
      </c>
      <c r="C31" s="10">
        <v>646.9</v>
      </c>
      <c r="D31" s="10"/>
      <c r="E31" s="10"/>
      <c r="F31" s="10">
        <v>687.98</v>
      </c>
      <c r="G31" s="10"/>
      <c r="H31" s="10"/>
      <c r="I31" s="10">
        <v>733.66</v>
      </c>
      <c r="J31" s="10"/>
      <c r="K31" s="10"/>
      <c r="L31" s="10">
        <v>607.65</v>
      </c>
      <c r="M31" s="10"/>
      <c r="N31" s="10"/>
      <c r="O31" s="10">
        <v>654</v>
      </c>
      <c r="P31" s="10"/>
      <c r="Q31" s="10"/>
      <c r="R31" s="10">
        <v>766</v>
      </c>
      <c r="S31" s="10"/>
      <c r="T31" s="10"/>
      <c r="U31" s="10">
        <v>758</v>
      </c>
      <c r="V31" s="10"/>
      <c r="W31" s="10"/>
      <c r="X31" s="10">
        <v>844</v>
      </c>
      <c r="Y31" s="10"/>
      <c r="Z31" s="10"/>
      <c r="AA31" s="10">
        <v>878</v>
      </c>
      <c r="AB31" s="10"/>
      <c r="AC31" s="10"/>
      <c r="AD31" s="10">
        <v>897</v>
      </c>
      <c r="AE31" s="10"/>
      <c r="AF31" s="10"/>
      <c r="AG31" s="10">
        <v>973</v>
      </c>
      <c r="AH31" s="10"/>
      <c r="AI31" s="10"/>
      <c r="AJ31" s="10">
        <v>984</v>
      </c>
      <c r="AK31" s="10"/>
      <c r="AM31" s="10">
        <v>939</v>
      </c>
      <c r="AN31" s="10"/>
      <c r="AP31" s="10">
        <v>969</v>
      </c>
      <c r="AQ31" s="10"/>
      <c r="AS31" s="15">
        <v>943</v>
      </c>
      <c r="AT31" s="15"/>
      <c r="AU31" s="14"/>
      <c r="AV31" s="15">
        <v>803.53</v>
      </c>
      <c r="AW31" s="15"/>
      <c r="AX31" s="14"/>
      <c r="AY31" s="15">
        <v>933.05</v>
      </c>
      <c r="AZ31" s="15"/>
      <c r="BA31" s="14"/>
      <c r="BB31" s="15">
        <v>981.04</v>
      </c>
      <c r="BC31" s="15"/>
      <c r="BD31" s="14"/>
      <c r="BE31" s="15">
        <v>949.87</v>
      </c>
      <c r="BF31" s="15"/>
      <c r="BG31" s="14"/>
      <c r="BH31" s="15">
        <v>992.36</v>
      </c>
      <c r="BI31" s="15"/>
      <c r="BJ31" s="14"/>
      <c r="BK31" s="15">
        <v>916.94</v>
      </c>
      <c r="BL31" s="15"/>
      <c r="BM31" s="14"/>
      <c r="BN31" s="15">
        <v>1097.03</v>
      </c>
      <c r="BO31" s="15"/>
      <c r="BP31" s="14"/>
      <c r="BQ31" s="15">
        <v>1113.6400000000001</v>
      </c>
      <c r="BR31" s="15"/>
      <c r="BS31" s="14"/>
      <c r="BT31" s="15">
        <v>1126.6400000000001</v>
      </c>
      <c r="BU31" s="15"/>
      <c r="BV31" s="46"/>
      <c r="BW31" s="15"/>
      <c r="BX31" s="14"/>
      <c r="BY31" s="46"/>
      <c r="BZ31" s="15"/>
      <c r="CA31" s="14"/>
      <c r="CB31" s="46"/>
      <c r="CC31" s="15"/>
      <c r="CE31" s="46"/>
      <c r="CF31" s="15"/>
      <c r="CH31" s="46"/>
      <c r="CI31" s="15"/>
      <c r="CJ31" s="30"/>
      <c r="CK31" s="46"/>
      <c r="CL31" s="15"/>
      <c r="CM31" s="30"/>
      <c r="CN31" s="46"/>
      <c r="CO31" s="15"/>
      <c r="CQ31" s="46"/>
      <c r="CR31" s="15"/>
      <c r="CT31" s="46"/>
      <c r="CU31" s="15"/>
      <c r="CW31" s="46"/>
      <c r="CX31" s="15"/>
    </row>
    <row r="32" spans="1:103" s="12" customFormat="1" ht="12" hidden="1" customHeight="1">
      <c r="A32" s="9" t="s">
        <v>3</v>
      </c>
      <c r="B32" s="9"/>
      <c r="C32" s="10">
        <f>SUM(C33:C34)</f>
        <v>183.41</v>
      </c>
      <c r="D32" s="10"/>
      <c r="E32" s="10"/>
      <c r="F32" s="10">
        <f>SUM(F33:F34)</f>
        <v>162.51999999999998</v>
      </c>
      <c r="G32" s="10"/>
      <c r="H32" s="10"/>
      <c r="I32" s="10">
        <f>SUM(I33:I34)</f>
        <v>180.26999999999998</v>
      </c>
      <c r="J32" s="10"/>
      <c r="K32" s="10"/>
      <c r="L32" s="10">
        <f>SUM(L33:L34)</f>
        <v>308.19</v>
      </c>
      <c r="M32" s="10"/>
      <c r="N32" s="10"/>
      <c r="O32" s="10">
        <f>SUM(O33:O34)</f>
        <v>320</v>
      </c>
      <c r="P32" s="10"/>
      <c r="Q32" s="10"/>
      <c r="R32" s="10">
        <f>SUM(R33:R34)</f>
        <v>228</v>
      </c>
      <c r="S32" s="10"/>
      <c r="T32" s="10"/>
      <c r="U32" s="10">
        <f>SUM(U33:U34)</f>
        <v>234</v>
      </c>
      <c r="V32" s="10"/>
      <c r="W32" s="10"/>
      <c r="X32" s="10">
        <f>SUM(X33:X34)</f>
        <v>243</v>
      </c>
      <c r="Y32" s="10"/>
      <c r="Z32" s="10"/>
      <c r="AA32" s="10">
        <f>SUM(AA33:AA34)</f>
        <v>219</v>
      </c>
      <c r="AB32" s="10"/>
      <c r="AC32" s="10"/>
      <c r="AD32" s="10">
        <v>220</v>
      </c>
      <c r="AE32" s="10"/>
      <c r="AF32" s="10"/>
      <c r="AG32" s="10">
        <f>AG33+AG34</f>
        <v>199</v>
      </c>
      <c r="AH32" s="10"/>
      <c r="AI32" s="10"/>
      <c r="AJ32" s="10">
        <f>AJ33+AJ34</f>
        <v>203</v>
      </c>
      <c r="AK32" s="10"/>
      <c r="AM32" s="10">
        <f>AM33+AM34</f>
        <v>200</v>
      </c>
      <c r="AN32" s="10"/>
      <c r="AP32" s="10">
        <f>AP33+AP34</f>
        <v>170</v>
      </c>
      <c r="AQ32" s="10"/>
      <c r="AS32" s="13">
        <f>AS33+AS34</f>
        <v>132</v>
      </c>
      <c r="AT32" s="13"/>
      <c r="AV32" s="13">
        <f>AV33+AV34</f>
        <v>129.91999999999999</v>
      </c>
      <c r="AW32" s="13"/>
      <c r="AY32" s="13">
        <f>AY33+AY34</f>
        <v>146.6</v>
      </c>
      <c r="AZ32" s="13"/>
      <c r="BB32" s="13">
        <f>BB33+BB34</f>
        <v>117.61</v>
      </c>
      <c r="BC32" s="13"/>
      <c r="BE32" s="13">
        <f>BE33+BE34</f>
        <v>125.02000000000001</v>
      </c>
      <c r="BF32" s="15"/>
      <c r="BH32" s="13">
        <f>BH33+BH34</f>
        <v>109.77</v>
      </c>
      <c r="BI32" s="15"/>
      <c r="BK32" s="13">
        <f>BK33+BK34</f>
        <v>111.64999999999999</v>
      </c>
      <c r="BL32" s="15"/>
      <c r="BN32" s="13">
        <f>BN33+BN34</f>
        <v>122.58</v>
      </c>
      <c r="BO32" s="15"/>
      <c r="BQ32" s="13">
        <f>BQ33+BQ34</f>
        <v>142</v>
      </c>
      <c r="BR32" s="15"/>
      <c r="BT32" s="13">
        <f>BT33+BT34</f>
        <v>131.74</v>
      </c>
      <c r="BU32" s="15"/>
      <c r="BV32" s="45">
        <f>BV33+BV34</f>
        <v>0</v>
      </c>
      <c r="BW32" s="15"/>
      <c r="BY32" s="45">
        <f>BY33+BY34</f>
        <v>0</v>
      </c>
      <c r="BZ32" s="15"/>
      <c r="CB32" s="45">
        <f>CB33+CB34</f>
        <v>0</v>
      </c>
      <c r="CC32" s="15"/>
      <c r="CE32" s="45">
        <f>CE33+CE34</f>
        <v>0</v>
      </c>
      <c r="CF32" s="15"/>
      <c r="CH32" s="45">
        <f>CH33+CH34</f>
        <v>0</v>
      </c>
      <c r="CI32" s="15"/>
      <c r="CJ32" s="74"/>
      <c r="CK32" s="45">
        <f>CK33+CK34</f>
        <v>0</v>
      </c>
      <c r="CL32" s="15"/>
      <c r="CM32" s="74"/>
      <c r="CN32" s="45">
        <f>CN33+CN34</f>
        <v>0</v>
      </c>
      <c r="CO32" s="15"/>
      <c r="CQ32" s="45">
        <f>CQ33+CQ34</f>
        <v>0</v>
      </c>
      <c r="CR32" s="15"/>
      <c r="CT32" s="45">
        <f>CT33+CT34</f>
        <v>0</v>
      </c>
      <c r="CU32" s="15"/>
      <c r="CW32" s="45">
        <f>CW33+CW34</f>
        <v>0</v>
      </c>
      <c r="CX32" s="15"/>
    </row>
    <row r="33" spans="1:103" s="11" customFormat="1" ht="12" hidden="1" customHeight="1">
      <c r="A33" s="17"/>
      <c r="B33" s="17" t="s">
        <v>4</v>
      </c>
      <c r="C33" s="10">
        <v>31.22</v>
      </c>
      <c r="D33" s="18">
        <f>C33/C32</f>
        <v>0.1702197262962761</v>
      </c>
      <c r="E33" s="18"/>
      <c r="F33" s="10">
        <v>10.76</v>
      </c>
      <c r="G33" s="18">
        <f>F33/F32</f>
        <v>6.620723603248832E-2</v>
      </c>
      <c r="H33" s="18"/>
      <c r="I33" s="10">
        <v>30.48</v>
      </c>
      <c r="J33" s="18">
        <f>I33/I32</f>
        <v>0.16907971376268932</v>
      </c>
      <c r="K33" s="18"/>
      <c r="L33" s="10">
        <v>56.45</v>
      </c>
      <c r="M33" s="18">
        <f>L33/L32</f>
        <v>0.18316622862519874</v>
      </c>
      <c r="N33" s="18"/>
      <c r="O33" s="10">
        <v>50</v>
      </c>
      <c r="P33" s="18">
        <f>O33/O32</f>
        <v>0.15625</v>
      </c>
      <c r="Q33" s="18"/>
      <c r="R33" s="10">
        <v>45</v>
      </c>
      <c r="S33" s="18">
        <f>R33/R32</f>
        <v>0.19736842105263158</v>
      </c>
      <c r="T33" s="18"/>
      <c r="U33" s="10">
        <v>44</v>
      </c>
      <c r="V33" s="18">
        <f>U33/U32</f>
        <v>0.18803418803418803</v>
      </c>
      <c r="W33" s="18"/>
      <c r="X33" s="10">
        <v>44</v>
      </c>
      <c r="Y33" s="18">
        <f>X33/X32</f>
        <v>0.18106995884773663</v>
      </c>
      <c r="Z33" s="18"/>
      <c r="AA33" s="10">
        <v>36</v>
      </c>
      <c r="AB33" s="18">
        <f>AA33/AA32</f>
        <v>0.16438356164383561</v>
      </c>
      <c r="AC33" s="18"/>
      <c r="AD33" s="10">
        <v>46</v>
      </c>
      <c r="AE33" s="18">
        <f>AD33/AD32</f>
        <v>0.20909090909090908</v>
      </c>
      <c r="AF33" s="18"/>
      <c r="AG33" s="10">
        <v>42</v>
      </c>
      <c r="AH33" s="18">
        <f>AG33/AG32</f>
        <v>0.21105527638190955</v>
      </c>
      <c r="AI33" s="18"/>
      <c r="AJ33" s="10">
        <v>33</v>
      </c>
      <c r="AK33" s="18">
        <f>AJ33/AJ32</f>
        <v>0.1625615763546798</v>
      </c>
      <c r="AM33" s="10">
        <v>40</v>
      </c>
      <c r="AN33" s="18">
        <f>AM33/AM32</f>
        <v>0.2</v>
      </c>
      <c r="AP33" s="10">
        <v>28</v>
      </c>
      <c r="AQ33" s="18">
        <f>AP33/AP32</f>
        <v>0.16470588235294117</v>
      </c>
      <c r="AS33" s="15">
        <v>21</v>
      </c>
      <c r="AT33" s="19">
        <f>AS33/AS32</f>
        <v>0.15909090909090909</v>
      </c>
      <c r="AU33" s="14"/>
      <c r="AV33" s="15">
        <v>22.06</v>
      </c>
      <c r="AW33" s="19">
        <f>AV33/AV32</f>
        <v>0.16979679802955666</v>
      </c>
      <c r="AX33" s="14"/>
      <c r="AY33" s="15">
        <v>14.5</v>
      </c>
      <c r="AZ33" s="19">
        <f>AY33/AY32</f>
        <v>9.8908594815825382E-2</v>
      </c>
      <c r="BA33" s="14"/>
      <c r="BB33" s="15">
        <v>13.01</v>
      </c>
      <c r="BC33" s="19">
        <f>BB33/BB32</f>
        <v>0.11061984525125414</v>
      </c>
      <c r="BD33" s="14"/>
      <c r="BE33" s="15">
        <v>14.98</v>
      </c>
      <c r="BF33" s="19">
        <f>BE33/BE32</f>
        <v>0.11982082866741321</v>
      </c>
      <c r="BG33" s="14"/>
      <c r="BH33" s="15">
        <v>10.83</v>
      </c>
      <c r="BI33" s="19">
        <f>BH33/BH32</f>
        <v>9.8660836294069423E-2</v>
      </c>
      <c r="BJ33" s="14"/>
      <c r="BK33" s="15">
        <v>11.19</v>
      </c>
      <c r="BL33" s="19">
        <f>BK33/BK32</f>
        <v>0.10022391401701747</v>
      </c>
      <c r="BM33" s="14"/>
      <c r="BN33" s="15">
        <v>19.489999999999998</v>
      </c>
      <c r="BO33" s="19">
        <f>BN33/BN32</f>
        <v>0.15899820525371186</v>
      </c>
      <c r="BP33" s="14"/>
      <c r="BQ33" s="15">
        <v>15</v>
      </c>
      <c r="BR33" s="19">
        <f>BQ33/BQ32</f>
        <v>0.10563380281690141</v>
      </c>
      <c r="BS33" s="14"/>
      <c r="BT33" s="15">
        <v>14.59</v>
      </c>
      <c r="BU33" s="19">
        <f>BT33/BT32</f>
        <v>0.11074844390466068</v>
      </c>
      <c r="BV33" s="46"/>
      <c r="BW33" s="19" t="e">
        <f>BV33/BV32</f>
        <v>#DIV/0!</v>
      </c>
      <c r="BX33" s="14"/>
      <c r="BY33" s="46"/>
      <c r="BZ33" s="19" t="e">
        <f>BY33/BY32</f>
        <v>#DIV/0!</v>
      </c>
      <c r="CA33" s="14"/>
      <c r="CB33" s="46"/>
      <c r="CC33" s="19" t="e">
        <f>CB33/CB32</f>
        <v>#DIV/0!</v>
      </c>
      <c r="CE33" s="46"/>
      <c r="CF33" s="19" t="e">
        <f>CE33/CE32</f>
        <v>#DIV/0!</v>
      </c>
      <c r="CH33" s="46"/>
      <c r="CI33" s="19" t="e">
        <f>CH33/CH32</f>
        <v>#DIV/0!</v>
      </c>
      <c r="CJ33" s="30"/>
      <c r="CK33" s="46"/>
      <c r="CL33" s="19" t="e">
        <f>CK33/CK32</f>
        <v>#DIV/0!</v>
      </c>
      <c r="CM33" s="30"/>
      <c r="CN33" s="46"/>
      <c r="CO33" s="19" t="e">
        <f>CN33/CN32</f>
        <v>#DIV/0!</v>
      </c>
      <c r="CQ33" s="46"/>
      <c r="CR33" s="19" t="e">
        <f>CQ33/CQ32</f>
        <v>#DIV/0!</v>
      </c>
      <c r="CT33" s="46"/>
      <c r="CU33" s="19" t="e">
        <f>CT33/CT32</f>
        <v>#DIV/0!</v>
      </c>
      <c r="CW33" s="46"/>
      <c r="CX33" s="19" t="e">
        <f>CW33/CW32</f>
        <v>#DIV/0!</v>
      </c>
    </row>
    <row r="34" spans="1:103" s="30" customFormat="1" ht="15" hidden="1" customHeight="1">
      <c r="A34" s="28"/>
      <c r="B34" s="28" t="s">
        <v>5</v>
      </c>
      <c r="C34" s="29">
        <v>152.19</v>
      </c>
      <c r="D34" s="29"/>
      <c r="E34" s="29"/>
      <c r="F34" s="29">
        <v>151.76</v>
      </c>
      <c r="G34" s="29"/>
      <c r="H34" s="29"/>
      <c r="I34" s="29">
        <v>149.79</v>
      </c>
      <c r="J34" s="29"/>
      <c r="K34" s="29"/>
      <c r="L34" s="29">
        <v>251.74</v>
      </c>
      <c r="M34" s="29"/>
      <c r="N34" s="29"/>
      <c r="O34" s="29">
        <v>270</v>
      </c>
      <c r="P34" s="29"/>
      <c r="Q34" s="29"/>
      <c r="R34" s="29">
        <v>183</v>
      </c>
      <c r="S34" s="29"/>
      <c r="T34" s="29"/>
      <c r="U34" s="29">
        <v>190</v>
      </c>
      <c r="V34" s="29"/>
      <c r="W34" s="29"/>
      <c r="X34" s="29">
        <v>199</v>
      </c>
      <c r="Y34" s="29"/>
      <c r="Z34" s="29"/>
      <c r="AA34" s="29">
        <v>183</v>
      </c>
      <c r="AB34" s="29"/>
      <c r="AC34" s="29"/>
      <c r="AD34" s="29">
        <v>174</v>
      </c>
      <c r="AE34" s="29"/>
      <c r="AF34" s="29"/>
      <c r="AG34" s="29">
        <v>157</v>
      </c>
      <c r="AH34" s="29"/>
      <c r="AI34" s="29"/>
      <c r="AJ34" s="29">
        <v>170</v>
      </c>
      <c r="AK34" s="29"/>
      <c r="AM34" s="29">
        <v>160</v>
      </c>
      <c r="AN34" s="29"/>
      <c r="AP34" s="29">
        <v>142</v>
      </c>
      <c r="AQ34" s="29"/>
      <c r="AS34" s="31">
        <v>111</v>
      </c>
      <c r="AT34" s="31"/>
      <c r="AU34" s="32"/>
      <c r="AV34" s="31">
        <v>107.86</v>
      </c>
      <c r="AW34" s="31"/>
      <c r="AX34" s="32"/>
      <c r="AY34" s="31">
        <v>132.1</v>
      </c>
      <c r="AZ34" s="31"/>
      <c r="BA34" s="32"/>
      <c r="BB34" s="31">
        <v>104.6</v>
      </c>
      <c r="BC34" s="31"/>
      <c r="BD34" s="32"/>
      <c r="BE34" s="31">
        <v>110.04</v>
      </c>
      <c r="BF34" s="31"/>
      <c r="BG34" s="32"/>
      <c r="BH34" s="31">
        <v>98.94</v>
      </c>
      <c r="BI34" s="31"/>
      <c r="BJ34" s="32"/>
      <c r="BK34" s="31">
        <v>100.46</v>
      </c>
      <c r="BL34" s="31"/>
      <c r="BM34" s="32"/>
      <c r="BN34" s="31">
        <v>103.09</v>
      </c>
      <c r="BO34" s="31"/>
      <c r="BP34" s="32"/>
      <c r="BQ34" s="31">
        <v>127</v>
      </c>
      <c r="BR34" s="31"/>
      <c r="BS34" s="32"/>
      <c r="BT34" s="31">
        <v>117.15</v>
      </c>
      <c r="BU34" s="31"/>
      <c r="BV34" s="50"/>
      <c r="BW34" s="31"/>
      <c r="BX34" s="32"/>
      <c r="BY34" s="50"/>
      <c r="BZ34" s="31"/>
      <c r="CA34" s="32"/>
      <c r="CB34" s="50"/>
      <c r="CC34" s="31"/>
      <c r="CE34" s="50"/>
      <c r="CF34" s="31"/>
      <c r="CH34" s="50"/>
      <c r="CI34" s="31"/>
      <c r="CK34" s="50"/>
      <c r="CL34" s="31"/>
      <c r="CN34" s="50"/>
      <c r="CO34" s="31"/>
      <c r="CQ34" s="50"/>
      <c r="CR34" s="31"/>
      <c r="CT34" s="50"/>
      <c r="CU34" s="31"/>
      <c r="CW34" s="50"/>
      <c r="CX34" s="31"/>
    </row>
    <row r="35" spans="1:103" s="9" customFormat="1" ht="17.25" customHeight="1">
      <c r="A35" s="82" t="s">
        <v>42</v>
      </c>
      <c r="B35" s="82"/>
      <c r="C35" s="33">
        <f>SUM(C36:C37)</f>
        <v>8006.07</v>
      </c>
      <c r="D35" s="33"/>
      <c r="E35" s="33"/>
      <c r="F35" s="33">
        <f>SUM(F36:F37)</f>
        <v>7909.01</v>
      </c>
      <c r="G35" s="33"/>
      <c r="H35" s="33"/>
      <c r="I35" s="33">
        <f>SUM(I36:I37)</f>
        <v>7935.65</v>
      </c>
      <c r="J35" s="33"/>
      <c r="K35" s="33"/>
      <c r="L35" s="33">
        <f>SUM(L36:L37)</f>
        <v>8153.2899999999991</v>
      </c>
      <c r="M35" s="33"/>
      <c r="N35" s="33"/>
      <c r="O35" s="33">
        <f>SUM(O36:O37)</f>
        <v>8318</v>
      </c>
      <c r="P35" s="33"/>
      <c r="Q35" s="33"/>
      <c r="R35" s="33">
        <f>SUM(R36:R37)</f>
        <v>8384</v>
      </c>
      <c r="S35" s="33"/>
      <c r="T35" s="33"/>
      <c r="U35" s="33">
        <f>SUM(U36:U37)</f>
        <v>8382</v>
      </c>
      <c r="V35" s="33"/>
      <c r="W35" s="33"/>
      <c r="X35" s="33">
        <f>SUM(X36:X37)</f>
        <v>8459</v>
      </c>
      <c r="Y35" s="33"/>
      <c r="Z35" s="33"/>
      <c r="AA35" s="33">
        <f>SUM(AA36:AA37)</f>
        <v>8533</v>
      </c>
      <c r="AB35" s="33"/>
      <c r="AC35" s="33"/>
      <c r="AD35" s="33">
        <f>SUM(AD36:AD37)</f>
        <v>8578</v>
      </c>
      <c r="AE35" s="33"/>
      <c r="AF35" s="33"/>
      <c r="AG35" s="33">
        <f>SUM(AG36:AG37)</f>
        <v>8685</v>
      </c>
      <c r="AH35" s="33"/>
      <c r="AI35" s="33"/>
      <c r="AJ35" s="33">
        <f>SUM(AJ36:AJ37)</f>
        <v>8634</v>
      </c>
      <c r="AK35" s="33"/>
      <c r="AL35" s="34"/>
      <c r="AM35" s="33">
        <f>SUM(AM36:AM37)</f>
        <v>8459</v>
      </c>
      <c r="AN35" s="33"/>
      <c r="AO35" s="34"/>
      <c r="AP35" s="33">
        <f>SUM(AP36:AP37)</f>
        <v>8825</v>
      </c>
      <c r="AQ35" s="33"/>
      <c r="AR35" s="34"/>
      <c r="AS35" s="33">
        <f>SUM(AS36:AS37)</f>
        <v>8563</v>
      </c>
      <c r="AT35" s="33"/>
      <c r="AU35" s="34"/>
      <c r="AV35" s="33">
        <f>SUM(AV36:AV37)</f>
        <v>8460.58</v>
      </c>
      <c r="AW35" s="33"/>
      <c r="AX35" s="34"/>
      <c r="AY35" s="33">
        <f>SUM(AY36:AY37)</f>
        <v>8504.33</v>
      </c>
      <c r="AZ35" s="33"/>
      <c r="BA35" s="34"/>
      <c r="BB35" s="33">
        <f>SUM(BB36:BB37)</f>
        <v>8573.56</v>
      </c>
      <c r="BC35" s="33"/>
      <c r="BD35" s="34"/>
      <c r="BE35" s="33">
        <f>SUM(BE36:BE37)</f>
        <v>8591.5299999999988</v>
      </c>
      <c r="BF35" s="33"/>
      <c r="BG35" s="34"/>
      <c r="BH35" s="33">
        <f>SUM(BH36:BH37)</f>
        <v>8609.2099999999991</v>
      </c>
      <c r="BI35" s="33"/>
      <c r="BJ35" s="34"/>
      <c r="BK35" s="33">
        <f>SUM(BK36:BK37)</f>
        <v>8318.9195</v>
      </c>
      <c r="BL35" s="33"/>
      <c r="BM35" s="34"/>
      <c r="BN35" s="33">
        <f>SUM(BN36:BN37)</f>
        <v>8469.86</v>
      </c>
      <c r="BO35" s="33"/>
      <c r="BP35" s="34"/>
      <c r="BQ35" s="33">
        <f>SUM(BQ36:BQ37)</f>
        <v>8779.7100000000009</v>
      </c>
      <c r="BR35" s="33"/>
      <c r="BS35" s="34"/>
      <c r="BT35" s="33">
        <f>SUM(BT36:BT37)</f>
        <v>8965.9399999999987</v>
      </c>
      <c r="BU35" s="33"/>
      <c r="BV35" s="51">
        <f>SUM(BV36:BV37)</f>
        <v>9150.6434999999983</v>
      </c>
      <c r="BW35" s="33"/>
      <c r="BX35" s="34"/>
      <c r="BY35" s="51">
        <f>SUM(BY36:BY37)</f>
        <v>9464.61</v>
      </c>
      <c r="BZ35" s="33"/>
      <c r="CA35" s="34"/>
      <c r="CB35" s="51">
        <f>SUM(CB36:CB37)</f>
        <v>9510.5</v>
      </c>
      <c r="CC35" s="33"/>
      <c r="CD35" s="40"/>
      <c r="CE35" s="51">
        <f>SUM(CE36:CE37)</f>
        <v>9721.5187000000005</v>
      </c>
      <c r="CF35" s="33"/>
      <c r="CG35" s="40"/>
      <c r="CH35" s="51">
        <f>SUM(CH36:CH37)</f>
        <v>9605.75</v>
      </c>
      <c r="CI35" s="33"/>
      <c r="CJ35" s="40"/>
      <c r="CK35" s="51">
        <f>SUM(CK36:CK37)</f>
        <v>9408.8522999999932</v>
      </c>
      <c r="CL35" s="33"/>
      <c r="CM35" s="40"/>
      <c r="CN35" s="51">
        <f>SUM(CN36:CN37)</f>
        <v>8990.4449999999888</v>
      </c>
      <c r="CO35" s="33"/>
      <c r="CP35" s="40"/>
      <c r="CQ35" s="51">
        <f>SUM(CQ36:CQ37)</f>
        <v>8831.8453999999965</v>
      </c>
      <c r="CR35" s="33"/>
      <c r="CS35" s="40"/>
      <c r="CT35" s="51">
        <f>SUM(CT36:CT37)</f>
        <v>8933.4720999999954</v>
      </c>
      <c r="CU35" s="33"/>
      <c r="CV35" s="40"/>
      <c r="CW35" s="51">
        <f>SUM(CW36:CW37)</f>
        <v>9225.92</v>
      </c>
      <c r="CX35" s="33"/>
      <c r="CY35" s="40"/>
    </row>
    <row r="36" spans="1:103" s="9" customFormat="1" ht="12" customHeight="1">
      <c r="B36" s="9" t="s">
        <v>4</v>
      </c>
      <c r="C36" s="13">
        <f>SUM(C8+C12+C15+C18+C21+C24+C30+C33)</f>
        <v>4801.2599999999993</v>
      </c>
      <c r="D36" s="16">
        <f>C36/C35</f>
        <v>0.59970247574652724</v>
      </c>
      <c r="E36" s="16"/>
      <c r="F36" s="13">
        <f>SUM(F8+F12+F15+F18+F21+F24+F30+F33)</f>
        <v>4482.1900000000005</v>
      </c>
      <c r="G36" s="16">
        <f>F36/F35</f>
        <v>0.56671947563601521</v>
      </c>
      <c r="H36" s="16"/>
      <c r="I36" s="13">
        <f>SUM(I8+I12+I15+I18+I21+I24+I30+I33)</f>
        <v>4475.99</v>
      </c>
      <c r="J36" s="16">
        <f>I36/I35</f>
        <v>0.56403571226049531</v>
      </c>
      <c r="K36" s="16"/>
      <c r="L36" s="13">
        <f>SUM(L8+L12+L15+L18+L21+L24+L30+L33)</f>
        <v>4600.4099999999989</v>
      </c>
      <c r="M36" s="16">
        <f>L36/L35</f>
        <v>0.5642397118218534</v>
      </c>
      <c r="N36" s="16"/>
      <c r="O36" s="13">
        <f>SUM(O8+O12+O15+O18+O21+O24+O30+O33)</f>
        <v>4660</v>
      </c>
      <c r="P36" s="16">
        <f>O36/O35</f>
        <v>0.5602308247174802</v>
      </c>
      <c r="Q36" s="16"/>
      <c r="R36" s="13">
        <f>SUM(R8+R12+R15+R18+R21+R24+R30+R33)</f>
        <v>4788</v>
      </c>
      <c r="S36" s="16">
        <f>R36/R35</f>
        <v>0.57108778625954193</v>
      </c>
      <c r="T36" s="16"/>
      <c r="U36" s="13">
        <f>SUM(U8+U12+U15+U18+U21+U24+U30+U33)</f>
        <v>4820</v>
      </c>
      <c r="V36" s="16">
        <f>U36/U35</f>
        <v>0.57504175614411834</v>
      </c>
      <c r="W36" s="16"/>
      <c r="X36" s="13">
        <f>SUM(X8+X12+X15+X18+X21+X24+X30+X33)</f>
        <v>4855</v>
      </c>
      <c r="Y36" s="16">
        <f>X36/X35</f>
        <v>0.57394491074595111</v>
      </c>
      <c r="Z36" s="16"/>
      <c r="AA36" s="13">
        <f>SUM(AA8+AA12+AA15+AA18+AA21+AA24+AA30+AA33)</f>
        <v>4894</v>
      </c>
      <c r="AB36" s="16">
        <f>AA36/AA35</f>
        <v>0.57353802882925109</v>
      </c>
      <c r="AC36" s="16"/>
      <c r="AD36" s="13">
        <f>SUM(AD8+AD12+AD15+AD18+AD21+AD24+AD30+AD33)</f>
        <v>4951</v>
      </c>
      <c r="AE36" s="16">
        <f>AD36/AD35</f>
        <v>0.57717416647237119</v>
      </c>
      <c r="AF36" s="16"/>
      <c r="AG36" s="13">
        <f>SUM(AG8+AG12+AG15+AG18+AG21+AG24+AG30+AG33)</f>
        <v>4910</v>
      </c>
      <c r="AH36" s="16">
        <f>AG36/AG35</f>
        <v>0.56534254461715605</v>
      </c>
      <c r="AI36" s="16"/>
      <c r="AJ36" s="13">
        <f>SUM(AJ8+AJ12+AJ15+AJ18+AJ21+AJ24+AJ30+AJ33)</f>
        <v>4784</v>
      </c>
      <c r="AK36" s="16">
        <f>AJ36/AJ35</f>
        <v>0.55408848737549221</v>
      </c>
      <c r="AM36" s="13">
        <f>SUM(AM8+AM12+AM15+AM18+AM21+AM24+AM30+AM33)</f>
        <v>4677</v>
      </c>
      <c r="AN36" s="16">
        <f>AM36/AM35</f>
        <v>0.55290223430665564</v>
      </c>
      <c r="AP36" s="13">
        <f>SUM(AP8+AP12+AP15+AP18+AP21+AP24+AP30+AP33)</f>
        <v>4744</v>
      </c>
      <c r="AQ36" s="16">
        <f>AP36/AP35</f>
        <v>0.53756373937677049</v>
      </c>
      <c r="AS36" s="13">
        <f>SUM(AS8+AS12+AS15+AS18+AS21+AS24+AS30+AS33)</f>
        <v>4500</v>
      </c>
      <c r="AT36" s="16">
        <f>AS36/AS35</f>
        <v>0.5255167581455098</v>
      </c>
      <c r="AV36" s="13">
        <f>SUM(AV8+AV12+AV15+AV18+AV21+AV24+AV30+AV33)</f>
        <v>4636.9400000000005</v>
      </c>
      <c r="AW36" s="16">
        <f>AV36/AV35</f>
        <v>0.54806408071314261</v>
      </c>
      <c r="AY36" s="13">
        <f>SUM(AY8+AY12+AY15+AY18+AY21+AY24+AY30+AY33)</f>
        <v>4595.6099999999997</v>
      </c>
      <c r="AZ36" s="16">
        <f>AY36/AY35</f>
        <v>0.54038472166531637</v>
      </c>
      <c r="BB36" s="13">
        <f>SUM(BB8+BB12+BB15+BB18+BB21+BB24+BB30+BB33)</f>
        <v>4578.6099999999997</v>
      </c>
      <c r="BC36" s="16">
        <f>BB36/BB35</f>
        <v>0.53403836912554414</v>
      </c>
      <c r="BE36" s="13">
        <f>SUM(BE8+BE12+BE15+BE18+BE21+BE24+BE30+BE33)</f>
        <v>4519.4499999999989</v>
      </c>
      <c r="BF36" s="16">
        <f>BE36/BE35</f>
        <v>0.52603552568634449</v>
      </c>
      <c r="BH36" s="13">
        <f>SUM(BH8+BH12+BH15+BH18+BH21+BH24+BH30+BH33)</f>
        <v>4258.6500000000005</v>
      </c>
      <c r="BI36" s="16">
        <f>BH36/BH35</f>
        <v>0.49466211185463022</v>
      </c>
      <c r="BK36" s="13">
        <f>SUM(BK8+BK12+BK15+BK18+BK21+BK24+BK27)</f>
        <v>4276.9825000000001</v>
      </c>
      <c r="BL36" s="16">
        <f>BK36/BK35</f>
        <v>0.51412716519254698</v>
      </c>
      <c r="BN36" s="13">
        <f>SUM(BN8+BN12+BN15+BN18+BN21+BN24+BN27)</f>
        <v>4237.58</v>
      </c>
      <c r="BO36" s="16">
        <f>BN36/BN35</f>
        <v>0.50031287412070558</v>
      </c>
      <c r="BQ36" s="13">
        <f>SUM(BQ8+BQ12+BQ15+BQ18+BQ21+BQ24+BQ27)</f>
        <v>4587.93</v>
      </c>
      <c r="BR36" s="16">
        <f>BQ36/BQ35</f>
        <v>0.52256054015451536</v>
      </c>
      <c r="BT36" s="13">
        <f>SUM(BT8+BT12+BT15+BT18+BT21+BT24+BT27)</f>
        <v>4728.6399999999994</v>
      </c>
      <c r="BU36" s="16">
        <f>BT36/BT35</f>
        <v>0.52740036181370831</v>
      </c>
      <c r="BV36" s="45">
        <f>SUM(BV8+BV12+BV15+BV18+BV21+BV24+BV27)</f>
        <v>5002.1241999999993</v>
      </c>
      <c r="BW36" s="16">
        <f>BV36/BV35</f>
        <v>0.54664179628460008</v>
      </c>
      <c r="BY36" s="45">
        <f>SUM(BY8+BY12+BY15+BY18+BY21+BY24+BY27)</f>
        <v>5188.13</v>
      </c>
      <c r="BZ36" s="16">
        <f>BY36/BY35</f>
        <v>0.54816099131395801</v>
      </c>
      <c r="CB36" s="45">
        <f>SUM(CB8+CB12+CB15+CB18+CB21+CB24+CB27)</f>
        <v>5272.85</v>
      </c>
      <c r="CC36" s="16">
        <f>CB36/CB35</f>
        <v>0.55442405762052471</v>
      </c>
      <c r="CE36" s="45">
        <f>SUM(CE8+CE12+CE15+CE18+CE21+CE24+CE27)</f>
        <v>5438.1187</v>
      </c>
      <c r="CF36" s="16">
        <f>CE36/CE35</f>
        <v>0.55938983072675663</v>
      </c>
      <c r="CH36" s="45">
        <f>SUM(CH8+CH12+CH15+CH18+CH21+CH24+CH27)</f>
        <v>5307.0599999999995</v>
      </c>
      <c r="CI36" s="16">
        <f>CH36/CH35</f>
        <v>0.55248783280847402</v>
      </c>
      <c r="CJ36" s="40"/>
      <c r="CK36" s="45">
        <f>SUM(CK8+CK12+CK15+CK18+CK21+CK24+CK27)</f>
        <v>5160.2808999999979</v>
      </c>
      <c r="CL36" s="16">
        <f>CK36/CK35</f>
        <v>0.54844955957061858</v>
      </c>
      <c r="CM36" s="40"/>
      <c r="CN36" s="45">
        <f>SUM(CN8+CN12+CN15+CN18+CN21+CN24+CN27)</f>
        <v>4966.473199999994</v>
      </c>
      <c r="CO36" s="16">
        <f>CN36/CN35</f>
        <v>0.55241683809867037</v>
      </c>
      <c r="CQ36" s="45">
        <f>SUM(CQ8+CQ12+CQ15+CQ18+CQ21+CQ24+CQ27)</f>
        <v>4935.4175999999989</v>
      </c>
      <c r="CR36" s="16">
        <f>CQ36/CQ35</f>
        <v>0.55882065145750859</v>
      </c>
      <c r="CT36" s="45">
        <f>SUM(CT8+CT12+CT15+CT18+CT21+CT24+CT27)</f>
        <v>4931.5230999999967</v>
      </c>
      <c r="CU36" s="16">
        <f>CT36/CT35</f>
        <v>0.55202759294451698</v>
      </c>
      <c r="CW36" s="45">
        <f>SUM(CW8+CW12+CW15+CW18+CW21+CW24+CW27)</f>
        <v>4936.2199999999993</v>
      </c>
      <c r="CX36" s="16">
        <f>CW36/CW35</f>
        <v>0.53503824008879319</v>
      </c>
    </row>
    <row r="37" spans="1:103" s="9" customFormat="1" ht="12" customHeight="1">
      <c r="B37" s="9" t="s">
        <v>5</v>
      </c>
      <c r="C37" s="13">
        <f>SUM(C9+C13+C16+C19+C22+C25+C31+C34)</f>
        <v>3204.8100000000004</v>
      </c>
      <c r="D37" s="13"/>
      <c r="E37" s="13"/>
      <c r="F37" s="13">
        <f>SUM(F9+F13+F16+F19+F22+F25+F31+F34)</f>
        <v>3426.8199999999997</v>
      </c>
      <c r="G37" s="13"/>
      <c r="H37" s="13"/>
      <c r="I37" s="13">
        <f>SUM(I9+I13+I16+I19+I22+I25+I31+I34)</f>
        <v>3459.66</v>
      </c>
      <c r="J37" s="13"/>
      <c r="K37" s="13"/>
      <c r="L37" s="13">
        <f>SUM(L9+L13+L16+L19+L22+L25+L31+L34)</f>
        <v>3552.88</v>
      </c>
      <c r="M37" s="13"/>
      <c r="N37" s="13"/>
      <c r="O37" s="13">
        <f>SUM(O9+O13+O16+O19+O22+O25+O31+O34)</f>
        <v>3658</v>
      </c>
      <c r="P37" s="13"/>
      <c r="Q37" s="13"/>
      <c r="R37" s="13">
        <f>SUM(R9+R13+R16+R19+R22+R25+R31+R34)</f>
        <v>3596</v>
      </c>
      <c r="S37" s="13"/>
      <c r="T37" s="13"/>
      <c r="U37" s="13">
        <f>SUM(U9+U13+U16+U19+U22+U25+U31+U34)</f>
        <v>3562</v>
      </c>
      <c r="V37" s="13"/>
      <c r="W37" s="13"/>
      <c r="X37" s="13">
        <f>SUM(X9+X13+X16+X19+X22+X25+X31+X34)</f>
        <v>3604</v>
      </c>
      <c r="Y37" s="13"/>
      <c r="Z37" s="13"/>
      <c r="AA37" s="13">
        <f>SUM(AA9+AA13+AA16+AA19+AA22+AA25+AA31+AA34)</f>
        <v>3639</v>
      </c>
      <c r="AB37" s="13"/>
      <c r="AC37" s="13"/>
      <c r="AD37" s="13">
        <f>SUM(AD9+AD13+AD16+AD19+AD22+AD25+AD31+AD34)</f>
        <v>3627</v>
      </c>
      <c r="AE37" s="13"/>
      <c r="AF37" s="13"/>
      <c r="AG37" s="13">
        <f>SUM(AG9+AG13+AG16+AG19+AG22+AG25+AG31+AG34)</f>
        <v>3775</v>
      </c>
      <c r="AH37" s="13"/>
      <c r="AI37" s="13"/>
      <c r="AJ37" s="13">
        <f>SUM(AJ9+AJ13+AJ16+AJ19+AJ22+AJ25+AJ31+AJ34)</f>
        <v>3850</v>
      </c>
      <c r="AM37" s="13">
        <f>SUM(AM9+AM13+AM16+AM19+AM22+AM25+AM31+AM34)</f>
        <v>3782</v>
      </c>
      <c r="AP37" s="13">
        <f>SUM(AP9+AP13+AP16+AP19+AP22+AP25+AP31+AP34)</f>
        <v>4081</v>
      </c>
      <c r="AS37" s="13">
        <f>SUM(AS9+AS13+AS16+AS19+AS22+AS25+AS31+AS34)</f>
        <v>4063</v>
      </c>
      <c r="AV37" s="13">
        <f>SUM(AV9+AV13+AV16+AV19+AV22+AV25+AV31+AV34)</f>
        <v>3823.64</v>
      </c>
      <c r="AY37" s="13">
        <f>SUM(AY9+AY13+AY16+AY19+AY22+AY25+AY31+AY34)</f>
        <v>3908.72</v>
      </c>
      <c r="BB37" s="13">
        <f>SUM(BB9+BB13+BB16+BB19+BB22+BB25+BB31+BB34)</f>
        <v>3994.95</v>
      </c>
      <c r="BE37" s="13">
        <f>SUM(BE9+BE13+BE16+BE19+BE22+BE25+BE31+BE34)</f>
        <v>4072.08</v>
      </c>
      <c r="BH37" s="13">
        <f>SUM(BH9+BH13+BH16+BH19+BH22+BH25+BH31+BH34)</f>
        <v>4350.5599999999995</v>
      </c>
      <c r="BK37" s="13">
        <f>SUM(BK9+BK13+BK16+BK19+BK22+BK25+BK28)</f>
        <v>4041.9369999999999</v>
      </c>
      <c r="BN37" s="13">
        <f>SUM(BN9+BN13+BN16+BN19+BN22+BN25+BN28)</f>
        <v>4232.28</v>
      </c>
      <c r="BQ37" s="13">
        <f>SUM(BQ9+BQ13+BQ16+BQ19+BQ22+BQ25+BQ28)</f>
        <v>4191.7800000000007</v>
      </c>
      <c r="BT37" s="13">
        <f>SUM(BT9+BT13+BT16+BT19+BT22+BT25+BT28)</f>
        <v>4237.3</v>
      </c>
      <c r="BV37" s="45">
        <f>SUM(BV9+BV13+BV16+BV19+BV22+BV25+BV28)</f>
        <v>4148.5192999999999</v>
      </c>
      <c r="BY37" s="45">
        <f>SUM(BY9+BY13+BY16+BY19+BY22+BY25+BY28)</f>
        <v>4276.4799999999996</v>
      </c>
      <c r="CB37" s="45">
        <f>SUM(CB9+CB13+CB16+CB19+CB22+CB25+CB28)</f>
        <v>4237.6499999999996</v>
      </c>
      <c r="CE37" s="45">
        <f>SUM(CE9+CE13+CE16+CE19+CE22+CE25+CE28)</f>
        <v>4283.3999999999996</v>
      </c>
      <c r="CH37" s="45">
        <f>SUM(CH9+CH13+CH16+CH19+CH22+CH25+CH28)</f>
        <v>4298.6899999999996</v>
      </c>
      <c r="CJ37" s="40"/>
      <c r="CK37" s="45">
        <f>SUM(CK9+CK13+CK16+CK19+CK22+CK25+CK28)</f>
        <v>4248.5713999999953</v>
      </c>
      <c r="CM37" s="40"/>
      <c r="CN37" s="45">
        <f>SUM(CN9+CN13+CN16+CN19+CN22+CN25+CN28)</f>
        <v>4023.9717999999948</v>
      </c>
      <c r="CQ37" s="45">
        <f>SUM(CQ9+CQ13+CQ16+CQ19+CQ22+CQ25+CQ28)</f>
        <v>3896.4277999999981</v>
      </c>
      <c r="CT37" s="45">
        <f>SUM(CT9+CT13+CT16+CT19+CT22+CT25+CT28)</f>
        <v>4001.9489999999987</v>
      </c>
      <c r="CW37" s="76">
        <f>SUM(CW9+CW16+CW19+CW22+CW25+CW28)</f>
        <v>4289.7000000000007</v>
      </c>
    </row>
    <row r="38" spans="1:103" s="6" customFormat="1" ht="9.9" customHeight="1">
      <c r="A38" s="7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M38" s="5"/>
      <c r="AP38" s="5"/>
      <c r="AS38" s="5"/>
      <c r="AV38" s="5"/>
      <c r="AY38" s="5"/>
      <c r="BB38" s="5"/>
      <c r="BE38" s="5"/>
      <c r="BH38" s="5"/>
      <c r="BK38" s="5"/>
      <c r="BN38" s="5"/>
      <c r="BQ38" s="5"/>
      <c r="BT38" s="5"/>
      <c r="BV38" s="5"/>
      <c r="BY38" s="5"/>
      <c r="CB38" s="5"/>
      <c r="CE38" s="5"/>
      <c r="CH38" s="5"/>
      <c r="CK38" s="5"/>
      <c r="CN38" s="5"/>
      <c r="CQ38" s="5"/>
      <c r="CT38" s="5"/>
      <c r="CW38" s="5"/>
    </row>
    <row r="39" spans="1:103" s="4" customFormat="1" ht="15" customHeight="1">
      <c r="A39" s="86" t="s">
        <v>51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68"/>
    </row>
    <row r="40" spans="1:103" s="4" customFormat="1" ht="15" customHeight="1">
      <c r="A40" s="85" t="s">
        <v>52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67"/>
    </row>
    <row r="41" spans="1:103" s="4" customFormat="1" ht="15" customHeight="1">
      <c r="A41" s="85" t="s">
        <v>53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67"/>
    </row>
    <row r="42" spans="1:103" s="4" customFormat="1" ht="15" hidden="1" customHeight="1">
      <c r="A42" s="85" t="s">
        <v>55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67"/>
    </row>
    <row r="43" spans="1:103" s="59" customFormat="1" ht="11.4" hidden="1">
      <c r="A43" s="70" t="s">
        <v>56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H43" s="71"/>
      <c r="CI43" s="71"/>
      <c r="CK43" s="71"/>
      <c r="CL43" s="71"/>
      <c r="CN43" s="71"/>
      <c r="CO43" s="71"/>
      <c r="CQ43" s="71"/>
      <c r="CR43" s="71"/>
      <c r="CT43" s="71"/>
      <c r="CU43" s="71"/>
      <c r="CW43" s="71"/>
      <c r="CX43" s="71"/>
    </row>
    <row r="44" spans="1:103" s="4" customFormat="1" ht="11.4">
      <c r="A44" s="61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H44" s="56"/>
      <c r="CI44" s="56"/>
      <c r="CK44" s="56"/>
      <c r="CL44" s="56"/>
      <c r="CN44" s="56"/>
      <c r="CO44" s="56"/>
      <c r="CQ44" s="56"/>
      <c r="CR44" s="56"/>
      <c r="CT44" s="56"/>
      <c r="CU44" s="56"/>
      <c r="CW44" s="56"/>
      <c r="CX44" s="56"/>
    </row>
    <row r="45" spans="1:103" ht="16.5" customHeight="1">
      <c r="A45" s="81" t="s">
        <v>43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</row>
    <row r="46" spans="1:103" s="44" customFormat="1" ht="17.25" customHeight="1">
      <c r="A46" s="80" t="s">
        <v>62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</row>
    <row r="47" spans="1:103">
      <c r="AQ47" s="8"/>
    </row>
    <row r="48" spans="1:103">
      <c r="AQ48" s="8"/>
    </row>
  </sheetData>
  <mergeCells count="51">
    <mergeCell ref="CW5:CX5"/>
    <mergeCell ref="CH5:CI5"/>
    <mergeCell ref="BY5:BZ5"/>
    <mergeCell ref="BV5:BW5"/>
    <mergeCell ref="CE5:CF5"/>
    <mergeCell ref="CB5:CC5"/>
    <mergeCell ref="CN5:CO5"/>
    <mergeCell ref="CQ5:CR5"/>
    <mergeCell ref="CT5:CU5"/>
    <mergeCell ref="A3:CF3"/>
    <mergeCell ref="A7:B7"/>
    <mergeCell ref="BE5:BF5"/>
    <mergeCell ref="BB5:BC5"/>
    <mergeCell ref="AY5:AZ5"/>
    <mergeCell ref="AV5:AW5"/>
    <mergeCell ref="AS5:AT5"/>
    <mergeCell ref="C5:D5"/>
    <mergeCell ref="F5:G5"/>
    <mergeCell ref="I5:J5"/>
    <mergeCell ref="A6:B6"/>
    <mergeCell ref="AM5:AN5"/>
    <mergeCell ref="AA5:AB5"/>
    <mergeCell ref="BQ5:BR5"/>
    <mergeCell ref="BN5:BO5"/>
    <mergeCell ref="AD5:AE5"/>
    <mergeCell ref="A46:BY46"/>
    <mergeCell ref="A45:BY45"/>
    <mergeCell ref="A35:B35"/>
    <mergeCell ref="A11:B11"/>
    <mergeCell ref="A14:B14"/>
    <mergeCell ref="A17:B17"/>
    <mergeCell ref="A20:B20"/>
    <mergeCell ref="A23:B23"/>
    <mergeCell ref="A26:BP26"/>
    <mergeCell ref="A40:CX40"/>
    <mergeCell ref="A39:CX39"/>
    <mergeCell ref="A41:CX41"/>
    <mergeCell ref="A42:CX42"/>
    <mergeCell ref="AG5:AH5"/>
    <mergeCell ref="CK5:CL5"/>
    <mergeCell ref="A10:B10"/>
    <mergeCell ref="BH5:BI5"/>
    <mergeCell ref="AP5:AQ5"/>
    <mergeCell ref="AJ5:AK5"/>
    <mergeCell ref="U5:V5"/>
    <mergeCell ref="X5:Y5"/>
    <mergeCell ref="BT5:BU5"/>
    <mergeCell ref="L5:M5"/>
    <mergeCell ref="BK5:BL5"/>
    <mergeCell ref="O5:P5"/>
    <mergeCell ref="R5:S5"/>
  </mergeCells>
  <phoneticPr fontId="0" type="noConversion"/>
  <printOptions horizontalCentered="1"/>
  <pageMargins left="0.5" right="0.5" top="0.5" bottom="0.25" header="0.3" footer="5.9"/>
  <pageSetup orientation="landscape" horizontalDpi="4294967292" verticalDpi="4294967292" r:id="rId1"/>
  <headerFooter alignWithMargins="0"/>
  <ignoredErrors>
    <ignoredError sqref="CH14 CH17 CH20 CH2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FTE by Class &amp; Fund Source</vt:lpstr>
      <vt:lpstr>'FTE by Class &amp; Fund Source'!Print_Area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Bickelhaupt, Sarah E [I RES]</dc:creator>
  <cp:lastModifiedBy>Andringa, Chris [I RES]</cp:lastModifiedBy>
  <cp:lastPrinted>2024-01-09T00:54:14Z</cp:lastPrinted>
  <dcterms:created xsi:type="dcterms:W3CDTF">1998-11-25T22:08:20Z</dcterms:created>
  <dcterms:modified xsi:type="dcterms:W3CDTF">2024-01-16T15:25:30Z</dcterms:modified>
</cp:coreProperties>
</file>