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19-2020\19-20 FB Completed and posted\FB pages Final done\NKD posting prep\"/>
    </mc:Choice>
  </mc:AlternateContent>
  <bookViews>
    <workbookView xWindow="0" yWindow="0" windowWidth="21885" windowHeight="12915"/>
  </bookViews>
  <sheets>
    <sheet name="Enrollment C&amp;L Table and Graph" sheetId="2" r:id="rId1"/>
    <sheet name="Data for Graph" sheetId="3" r:id="rId2"/>
  </sheets>
  <definedNames>
    <definedName name="_xlnm.Print_Area" localSheetId="0">'Enrollment C&amp;L Table and Graph'!$A$1:$BX$115</definedName>
  </definedNames>
  <calcPr calcId="162913"/>
</workbook>
</file>

<file path=xl/calcChain.xml><?xml version="1.0" encoding="utf-8"?>
<calcChain xmlns="http://schemas.openxmlformats.org/spreadsheetml/2006/main">
  <c r="AB66" i="2" l="1"/>
  <c r="X66" i="2"/>
  <c r="AB56" i="2"/>
  <c r="AB55" i="2"/>
  <c r="BX43" i="2"/>
  <c r="BX36" i="2"/>
  <c r="BX32" i="2"/>
  <c r="BX24" i="2"/>
  <c r="BX16" i="2"/>
  <c r="BX12" i="2"/>
  <c r="BX8" i="2"/>
  <c r="AB67" i="2" l="1"/>
  <c r="AA68" i="2"/>
  <c r="AZ56" i="2"/>
  <c r="AZ55" i="2"/>
  <c r="AY57" i="2"/>
  <c r="AA57" i="2"/>
  <c r="BX44" i="2"/>
  <c r="BW45" i="2"/>
  <c r="BX37" i="2"/>
  <c r="BW38" i="2"/>
  <c r="BX33" i="2"/>
  <c r="BW34" i="2"/>
  <c r="BX25" i="2"/>
  <c r="BW26" i="2"/>
  <c r="BX17" i="2"/>
  <c r="BW18" i="2"/>
  <c r="BX13" i="2"/>
  <c r="BW14" i="2"/>
  <c r="BX9" i="2"/>
  <c r="BW10" i="2"/>
  <c r="AY56" i="2"/>
  <c r="AY55" i="2"/>
  <c r="AA56" i="2"/>
  <c r="AA67" i="2" s="1"/>
  <c r="AA55" i="2"/>
  <c r="AA66" i="2" s="1"/>
  <c r="BW44" i="2"/>
  <c r="BW43" i="2"/>
  <c r="BW37" i="2"/>
  <c r="BW36" i="2"/>
  <c r="BW33" i="2"/>
  <c r="BW32" i="2"/>
  <c r="BW25" i="2"/>
  <c r="BW24" i="2"/>
  <c r="BW17" i="2"/>
  <c r="BW16" i="2"/>
  <c r="BW13" i="2"/>
  <c r="BW12" i="2"/>
  <c r="BW9" i="2"/>
  <c r="BW8" i="2"/>
  <c r="BU38" i="2" l="1"/>
  <c r="BV38" i="2"/>
  <c r="BU34" i="2"/>
  <c r="BV34" i="2"/>
  <c r="BU26" i="2"/>
  <c r="BT26" i="2"/>
  <c r="BV26" i="2"/>
  <c r="BV18" i="2"/>
  <c r="BU18" i="2"/>
  <c r="BV14" i="2"/>
  <c r="BU14" i="2"/>
  <c r="BU10" i="2"/>
  <c r="BV10" i="2"/>
  <c r="AX57" i="2"/>
  <c r="AW57" i="2"/>
  <c r="AX56" i="2"/>
  <c r="AX55" i="2"/>
  <c r="Z57" i="2"/>
  <c r="Y57" i="2"/>
  <c r="BU45" i="2"/>
  <c r="BV45" i="2"/>
  <c r="Z68" i="2" l="1"/>
  <c r="BV56" i="2"/>
  <c r="BV55" i="2"/>
  <c r="BV48" i="2"/>
  <c r="BV47" i="2"/>
  <c r="BV44" i="2"/>
  <c r="BV43" i="2"/>
  <c r="BV37" i="2"/>
  <c r="BV36" i="2"/>
  <c r="BV33" i="2"/>
  <c r="BV32" i="2"/>
  <c r="BV25" i="2"/>
  <c r="BV24" i="2"/>
  <c r="BV17" i="2"/>
  <c r="BV16" i="2"/>
  <c r="BV13" i="2"/>
  <c r="BV12" i="2"/>
  <c r="BV9" i="2"/>
  <c r="BV8" i="2"/>
  <c r="Z56" i="2"/>
  <c r="Z55" i="2"/>
  <c r="Z67" i="2" l="1"/>
  <c r="Z66" i="2"/>
  <c r="BU57" i="2"/>
  <c r="BT57" i="2"/>
  <c r="BS57" i="2"/>
  <c r="AV57" i="2"/>
  <c r="AU57" i="2"/>
  <c r="BU49" i="2"/>
  <c r="BV49" i="2" s="1"/>
  <c r="BU27" i="2"/>
  <c r="BU28" i="2"/>
  <c r="BU29" i="2"/>
  <c r="BU30" i="2"/>
  <c r="BU48" i="2"/>
  <c r="BU47" i="2"/>
  <c r="BU44" i="2"/>
  <c r="BU43" i="2"/>
  <c r="BU37" i="2"/>
  <c r="BU36" i="2"/>
  <c r="BU33" i="2"/>
  <c r="BU32" i="2"/>
  <c r="BU25" i="2"/>
  <c r="BU24" i="2"/>
  <c r="BU17" i="2"/>
  <c r="BU16" i="2"/>
  <c r="BU13" i="2"/>
  <c r="BU12" i="2"/>
  <c r="BU9" i="2"/>
  <c r="BU8" i="2"/>
  <c r="AW56" i="2"/>
  <c r="AW55" i="2"/>
  <c r="Y56" i="2"/>
  <c r="Y55" i="2"/>
  <c r="Y66" i="2" l="1"/>
  <c r="Y67" i="2"/>
  <c r="Y68" i="2"/>
  <c r="X57" i="2"/>
  <c r="X68" i="2" s="1"/>
  <c r="BT45" i="2"/>
  <c r="BT38" i="2"/>
  <c r="BT34" i="2"/>
  <c r="BT18" i="2"/>
  <c r="BT14" i="2"/>
  <c r="BT10" i="2"/>
  <c r="BT9" i="2"/>
  <c r="W68" i="2"/>
  <c r="T68" i="2"/>
  <c r="T67" i="2"/>
  <c r="BS44" i="2"/>
  <c r="BS43" i="2"/>
  <c r="BS37" i="2"/>
  <c r="BS36" i="2"/>
  <c r="BS33" i="2"/>
  <c r="BS32" i="2"/>
  <c r="BS25" i="2"/>
  <c r="BS24" i="2"/>
  <c r="BS17" i="2"/>
  <c r="BS16" i="2"/>
  <c r="BS13" i="2"/>
  <c r="BS12" i="2"/>
  <c r="BS9" i="2"/>
  <c r="BS8" i="2"/>
  <c r="AU56" i="2"/>
  <c r="AU55" i="2"/>
  <c r="W56" i="2"/>
  <c r="W55" i="2"/>
  <c r="AV56" i="2"/>
  <c r="AV55" i="2"/>
  <c r="AT57" i="2"/>
  <c r="X55" i="2"/>
  <c r="X56" i="2"/>
  <c r="V57" i="2"/>
  <c r="BT44" i="2"/>
  <c r="BT43" i="2"/>
  <c r="BR49" i="2"/>
  <c r="BR48" i="2"/>
  <c r="BR44" i="2"/>
  <c r="BR45" i="2"/>
  <c r="BT37" i="2"/>
  <c r="BT36" i="2"/>
  <c r="BR38" i="2"/>
  <c r="BT33" i="2"/>
  <c r="BT32" i="2"/>
  <c r="BR34" i="2"/>
  <c r="BT25" i="2"/>
  <c r="BT24" i="2"/>
  <c r="BR26" i="2"/>
  <c r="BT17" i="2"/>
  <c r="BT16" i="2"/>
  <c r="BR18" i="2"/>
  <c r="BT13" i="2"/>
  <c r="BT12" i="2"/>
  <c r="BR14" i="2"/>
  <c r="BT8" i="2"/>
  <c r="BR10" i="2"/>
  <c r="BR9" i="2"/>
  <c r="F55" i="2"/>
  <c r="G55" i="2"/>
  <c r="H55" i="2"/>
  <c r="I55" i="2"/>
  <c r="R55" i="2"/>
  <c r="S55" i="2"/>
  <c r="T55" i="2"/>
  <c r="U55" i="2"/>
  <c r="V55" i="2"/>
  <c r="F56" i="2"/>
  <c r="G56" i="2"/>
  <c r="H56" i="2"/>
  <c r="I56" i="2"/>
  <c r="R56" i="2"/>
  <c r="S56" i="2"/>
  <c r="V56" i="2"/>
  <c r="F57" i="2"/>
  <c r="G57" i="2"/>
  <c r="H57" i="2"/>
  <c r="I57" i="2"/>
  <c r="Q57" i="2"/>
  <c r="R57" i="2"/>
  <c r="S57" i="2"/>
  <c r="U57" i="2"/>
  <c r="AT56" i="2"/>
  <c r="AS57" i="2"/>
  <c r="AS56" i="2"/>
  <c r="U67" i="2" s="1"/>
  <c r="BR55" i="2"/>
  <c r="AT55" i="2"/>
  <c r="BR43" i="2"/>
  <c r="BR47" i="2"/>
  <c r="BR8" i="2"/>
  <c r="BR12" i="2"/>
  <c r="BR13" i="2"/>
  <c r="BR16" i="2"/>
  <c r="BR17" i="2"/>
  <c r="BR24" i="2"/>
  <c r="BR25" i="2"/>
  <c r="BR32" i="2"/>
  <c r="BR33" i="2"/>
  <c r="BR36" i="2"/>
  <c r="BR37" i="2"/>
  <c r="BQ45" i="2"/>
  <c r="BQ49" i="2"/>
  <c r="BQ38" i="2"/>
  <c r="BQ34" i="2"/>
  <c r="BQ26" i="2"/>
  <c r="BQ18" i="2"/>
  <c r="BQ14" i="2"/>
  <c r="BQ10" i="2"/>
  <c r="BM8" i="2"/>
  <c r="AS55" i="2"/>
  <c r="BQ55" i="2"/>
  <c r="BQ47" i="2"/>
  <c r="BQ43" i="2"/>
  <c r="BP49" i="2"/>
  <c r="BP45" i="2"/>
  <c r="BP38" i="2"/>
  <c r="BP34" i="2"/>
  <c r="BP26" i="2"/>
  <c r="BP18" i="2"/>
  <c r="BP14" i="2"/>
  <c r="BP10" i="2"/>
  <c r="BQ37" i="2"/>
  <c r="BQ36" i="2"/>
  <c r="BQ33" i="2"/>
  <c r="BQ32" i="2"/>
  <c r="BQ25" i="2"/>
  <c r="BQ24" i="2"/>
  <c r="BQ17" i="2"/>
  <c r="BQ16" i="2"/>
  <c r="BQ13" i="2"/>
  <c r="BQ12" i="2"/>
  <c r="BQ9" i="2"/>
  <c r="BQ8" i="2"/>
  <c r="BQ44" i="2"/>
  <c r="BP55" i="2"/>
  <c r="BO57" i="2"/>
  <c r="AQ57" i="2"/>
  <c r="AR55" i="2"/>
  <c r="BO49" i="2"/>
  <c r="BP48" i="2"/>
  <c r="BP47" i="2"/>
  <c r="BP44" i="2"/>
  <c r="BP43" i="2"/>
  <c r="BO45" i="2"/>
  <c r="BO38" i="2"/>
  <c r="BO34" i="2"/>
  <c r="BO26" i="2"/>
  <c r="BO27" i="2"/>
  <c r="BO28" i="2"/>
  <c r="BO29" i="2"/>
  <c r="BO30" i="2"/>
  <c r="BO18" i="2"/>
  <c r="BO14" i="2"/>
  <c r="BO10" i="2"/>
  <c r="BP37" i="2"/>
  <c r="BP36" i="2"/>
  <c r="BP33" i="2"/>
  <c r="BP32" i="2"/>
  <c r="BP25" i="2"/>
  <c r="BP24" i="2"/>
  <c r="BP17" i="2"/>
  <c r="BP16" i="2"/>
  <c r="BP13" i="2"/>
  <c r="BP12" i="2"/>
  <c r="BP9" i="2"/>
  <c r="BP8" i="2"/>
  <c r="AQ56" i="2"/>
  <c r="AQ55" i="2"/>
  <c r="AP57" i="2"/>
  <c r="BO56" i="2"/>
  <c r="BO55" i="2"/>
  <c r="BN57" i="2"/>
  <c r="BN56" i="2"/>
  <c r="BN55" i="2"/>
  <c r="BM57" i="2"/>
  <c r="BM56" i="2"/>
  <c r="Q67" i="2" s="1"/>
  <c r="BM55" i="2"/>
  <c r="Q66" i="2" s="1"/>
  <c r="BL57" i="2"/>
  <c r="P68" i="2" s="1"/>
  <c r="BL56" i="2"/>
  <c r="P67" i="2" s="1"/>
  <c r="BL55" i="2"/>
  <c r="P66" i="2" s="1"/>
  <c r="BK57" i="2"/>
  <c r="O68" i="2" s="1"/>
  <c r="BK56" i="2"/>
  <c r="O67" i="2" s="1"/>
  <c r="BK55" i="2"/>
  <c r="O66" i="2" s="1"/>
  <c r="BJ56" i="2"/>
  <c r="N67" i="2" s="1"/>
  <c r="BJ57" i="2"/>
  <c r="N68" i="2" s="1"/>
  <c r="BJ55" i="2"/>
  <c r="N66" i="2" s="1"/>
  <c r="AP56" i="2"/>
  <c r="BN49" i="2"/>
  <c r="BO48" i="2"/>
  <c r="BN48" i="2"/>
  <c r="BO47" i="2"/>
  <c r="BN47" i="2"/>
  <c r="BN45" i="2"/>
  <c r="BO44" i="2"/>
  <c r="BN44" i="2"/>
  <c r="BO43" i="2"/>
  <c r="BN43" i="2"/>
  <c r="BN38" i="2"/>
  <c r="BO37" i="2"/>
  <c r="BN37" i="2"/>
  <c r="BO36" i="2"/>
  <c r="BN36" i="2"/>
  <c r="BN34" i="2"/>
  <c r="BO33" i="2"/>
  <c r="BN33" i="2"/>
  <c r="BO32" i="2"/>
  <c r="BN32" i="2"/>
  <c r="BN26" i="2"/>
  <c r="BO25" i="2"/>
  <c r="BN25" i="2"/>
  <c r="BO24" i="2"/>
  <c r="BN24" i="2"/>
  <c r="BN18" i="2"/>
  <c r="BO17" i="2"/>
  <c r="BN17" i="2"/>
  <c r="BO16" i="2"/>
  <c r="BN16" i="2"/>
  <c r="BN14" i="2"/>
  <c r="BO13" i="2"/>
  <c r="BN13" i="2"/>
  <c r="BO12" i="2"/>
  <c r="BN12" i="2"/>
  <c r="BO9" i="2"/>
  <c r="BO8" i="2"/>
  <c r="BN10" i="2"/>
  <c r="BN9" i="2"/>
  <c r="BN8" i="2"/>
  <c r="BM45" i="2"/>
  <c r="BM49" i="2"/>
  <c r="BM26" i="2"/>
  <c r="BM18" i="2"/>
  <c r="BM14" i="2"/>
  <c r="BL14" i="2"/>
  <c r="BM10" i="2"/>
  <c r="BM38" i="2"/>
  <c r="BL38" i="2"/>
  <c r="BM34" i="2"/>
  <c r="AO57" i="2"/>
  <c r="AP55" i="2"/>
  <c r="M68" i="2"/>
  <c r="M67" i="2"/>
  <c r="M66" i="2"/>
  <c r="BL49" i="2"/>
  <c r="BL45" i="2"/>
  <c r="BL34" i="2"/>
  <c r="BL26" i="2"/>
  <c r="BL18" i="2"/>
  <c r="BM48" i="2"/>
  <c r="BM47" i="2"/>
  <c r="BM44" i="2"/>
  <c r="BM43" i="2"/>
  <c r="BM37" i="2"/>
  <c r="BM36" i="2"/>
  <c r="BM33" i="2"/>
  <c r="BM32" i="2"/>
  <c r="BM25" i="2"/>
  <c r="BM24" i="2"/>
  <c r="BM17" i="2"/>
  <c r="BM16" i="2"/>
  <c r="BM13" i="2"/>
  <c r="BM12" i="2"/>
  <c r="BM9" i="2"/>
  <c r="BL10" i="2"/>
  <c r="BK49" i="2"/>
  <c r="BL48" i="2"/>
  <c r="BK48" i="2"/>
  <c r="BL47" i="2"/>
  <c r="BK47" i="2"/>
  <c r="BK45" i="2"/>
  <c r="BL44" i="2"/>
  <c r="BK44" i="2"/>
  <c r="BL43" i="2"/>
  <c r="BK43" i="2"/>
  <c r="BK38" i="2"/>
  <c r="BL37" i="2"/>
  <c r="BK37" i="2"/>
  <c r="BL36" i="2"/>
  <c r="BK36" i="2"/>
  <c r="BK34" i="2"/>
  <c r="BL33" i="2"/>
  <c r="BK33" i="2"/>
  <c r="BL32" i="2"/>
  <c r="BK32" i="2"/>
  <c r="BK26" i="2"/>
  <c r="BL25" i="2"/>
  <c r="BK25" i="2"/>
  <c r="BL24" i="2"/>
  <c r="BK24" i="2"/>
  <c r="BK18" i="2"/>
  <c r="BL17" i="2"/>
  <c r="BK17" i="2"/>
  <c r="BL16" i="2"/>
  <c r="BK16" i="2"/>
  <c r="BK14" i="2"/>
  <c r="BL13" i="2"/>
  <c r="BK13" i="2"/>
  <c r="BL12" i="2"/>
  <c r="BK12" i="2"/>
  <c r="BL8" i="2"/>
  <c r="BL9" i="2"/>
  <c r="BK10" i="2"/>
  <c r="BK9" i="2"/>
  <c r="BK8" i="2"/>
  <c r="BJ49" i="2"/>
  <c r="BJ45" i="2"/>
  <c r="BJ38" i="2"/>
  <c r="BJ34" i="2"/>
  <c r="BJ26" i="2"/>
  <c r="BJ18" i="2"/>
  <c r="BJ14" i="2"/>
  <c r="BJ10" i="2"/>
  <c r="BE57" i="2"/>
  <c r="BD57" i="2"/>
  <c r="BC57" i="2"/>
  <c r="BB57" i="2"/>
  <c r="BE56" i="2"/>
  <c r="BD56" i="2"/>
  <c r="BC56" i="2"/>
  <c r="BB56" i="2"/>
  <c r="BE55" i="2"/>
  <c r="BD55" i="2"/>
  <c r="BC55" i="2"/>
  <c r="BB55" i="2"/>
  <c r="R66" i="2" l="1"/>
  <c r="R67" i="2"/>
  <c r="Q68" i="2"/>
  <c r="R68" i="2"/>
  <c r="U68" i="2"/>
  <c r="W67" i="2"/>
  <c r="S66" i="2"/>
  <c r="V68" i="2"/>
  <c r="V67" i="2"/>
  <c r="W66" i="2"/>
  <c r="X67" i="2"/>
  <c r="T66" i="2"/>
  <c r="U66" i="2"/>
  <c r="S68" i="2"/>
  <c r="S67" i="2"/>
  <c r="V66" i="2"/>
</calcChain>
</file>

<file path=xl/sharedStrings.xml><?xml version="1.0" encoding="utf-8"?>
<sst xmlns="http://schemas.openxmlformats.org/spreadsheetml/2006/main" count="323" uniqueCount="67">
  <si>
    <t>Business</t>
  </si>
  <si>
    <t>Design</t>
  </si>
  <si>
    <t>Education</t>
  </si>
  <si>
    <t>Engineering</t>
  </si>
  <si>
    <t>Family and Consumer Sciences</t>
  </si>
  <si>
    <t>Liberal Arts and Sciences</t>
  </si>
  <si>
    <t>Interdepartmental Units and Graduate Undeclared</t>
  </si>
  <si>
    <t>Office of Institutional Research (Source: Office of the Registrar)</t>
  </si>
  <si>
    <t xml:space="preserve"> </t>
  </si>
  <si>
    <t>Summer</t>
  </si>
  <si>
    <t>Fall</t>
  </si>
  <si>
    <t>Spring</t>
  </si>
  <si>
    <t>Fiscal Year</t>
  </si>
  <si>
    <t>Total University</t>
  </si>
  <si>
    <t>1997-
1998</t>
  </si>
  <si>
    <t>1998-
1999</t>
  </si>
  <si>
    <t>1999-
2000</t>
  </si>
  <si>
    <t>2000-
2001</t>
  </si>
  <si>
    <t>2001-
2002</t>
  </si>
  <si>
    <t>2002-
2003</t>
  </si>
  <si>
    <t>2003-
2004</t>
  </si>
  <si>
    <t>COLLEGE
AND TERM</t>
  </si>
  <si>
    <t>2004-
2005</t>
  </si>
  <si>
    <t>2005-
2006</t>
  </si>
  <si>
    <t>Human Sciences</t>
  </si>
  <si>
    <t>2001-2002</t>
  </si>
  <si>
    <t>–––––––––––––––ALL LEVELS –––––––––––––––––</t>
  </si>
  <si>
    <t>–––––––––––––––––––––GRADUATE–––––––––––––––––––––</t>
  </si>
  <si>
    <t>––––––––––––––––––––UNDERGRADUATE–––––––––––––––––––––</t>
  </si>
  <si>
    <r>
      <t>1</t>
    </r>
    <r>
      <rPr>
        <sz val="7"/>
        <rFont val="Univers 55"/>
        <family val="2"/>
      </rPr>
      <t>Human Sciences combines Colleges of Education and Family &amp; Consumer Sciences, effective July 1, 2005.</t>
    </r>
  </si>
  <si>
    <t>2006-
2007</t>
  </si>
  <si>
    <t>2007-2008</t>
  </si>
  <si>
    <t>Agriculture and Life Sciences</t>
  </si>
  <si>
    <t>2008-2009</t>
  </si>
  <si>
    <t>2009-2010</t>
  </si>
  <si>
    <t>2010- 2011</t>
  </si>
  <si>
    <t>2011- 2012</t>
  </si>
  <si>
    <r>
      <t>Post Docs</t>
    </r>
    <r>
      <rPr>
        <b/>
        <vertAlign val="superscript"/>
        <sz val="7"/>
        <rFont val="Univers 45 Light"/>
        <family val="2"/>
      </rPr>
      <t>1</t>
    </r>
  </si>
  <si>
    <t>2012- 2013</t>
  </si>
  <si>
    <t>2012-2013</t>
  </si>
  <si>
    <t>––––––––––––––––––––PROFESSIONAL–––––––––––––––––––––</t>
  </si>
  <si>
    <t>–––––––––––––––––––––PROFESSIONAL–––––––––––––––––––––</t>
  </si>
  <si>
    <t>Undergraduate</t>
  </si>
  <si>
    <t>Graduate</t>
  </si>
  <si>
    <t>Professional</t>
  </si>
  <si>
    <t xml:space="preserve">Vet Med  </t>
  </si>
  <si>
    <t>2015-2016</t>
  </si>
  <si>
    <t>2016-2017</t>
  </si>
  <si>
    <t>2017-2018</t>
  </si>
  <si>
    <r>
      <rPr>
        <vertAlign val="superscript"/>
        <sz val="10"/>
        <rFont val="Univers 55"/>
      </rPr>
      <t>1</t>
    </r>
    <r>
      <rPr>
        <vertAlign val="superscript"/>
        <sz val="7"/>
        <rFont val="Univers 55"/>
        <family val="2"/>
      </rPr>
      <t xml:space="preserve"> </t>
    </r>
    <r>
      <rPr>
        <sz val="8"/>
        <rFont val="Berkeley"/>
      </rPr>
      <t>Beginning Fall 2011, Post Docs are excluded from this table.</t>
    </r>
  </si>
  <si>
    <t>–––––TOTAL UNDERGRADUATE AND GRADUATE––––</t>
  </si>
  <si>
    <r>
      <rPr>
        <vertAlign val="superscript"/>
        <sz val="10"/>
        <rFont val="Univers 55"/>
      </rPr>
      <t>1</t>
    </r>
    <r>
      <rPr>
        <vertAlign val="superscript"/>
        <sz val="7"/>
        <rFont val="Univers 55"/>
        <family val="2"/>
      </rPr>
      <t xml:space="preserve"> </t>
    </r>
    <r>
      <rPr>
        <sz val="8"/>
        <rFont val="Berkeley"/>
      </rPr>
      <t>Beginning Fall 2011, Post Docs are excluded from this graph.</t>
    </r>
  </si>
  <si>
    <r>
      <rPr>
        <vertAlign val="superscript"/>
        <sz val="9"/>
        <rFont val="Univers 55"/>
      </rPr>
      <t>2</t>
    </r>
    <r>
      <rPr>
        <sz val="8"/>
        <rFont val="Berkeley"/>
      </rPr>
      <t xml:space="preserve"> Beginning Fall 2018, Intensive English Orientation Program (IEOP) students are excluded from this graph.</t>
    </r>
  </si>
  <si>
    <t xml:space="preserve"> 2013-2014</t>
  </si>
  <si>
    <t xml:space="preserve"> 2014-2015</t>
  </si>
  <si>
    <t xml:space="preserve"> 2015-2016</t>
  </si>
  <si>
    <t xml:space="preserve"> 2016-2017</t>
  </si>
  <si>
    <t xml:space="preserve"> 2017-2018</t>
  </si>
  <si>
    <t xml:space="preserve"> 2018-2019</t>
  </si>
  <si>
    <t xml:space="preserve">---   </t>
  </si>
  <si>
    <t>2018-2019</t>
  </si>
  <si>
    <r>
      <rPr>
        <vertAlign val="superscript"/>
        <sz val="9"/>
        <rFont val="Univers 55"/>
      </rPr>
      <t>2</t>
    </r>
    <r>
      <rPr>
        <sz val="8"/>
        <rFont val="Berkeley"/>
      </rPr>
      <t xml:space="preserve"> Beginning Fall 2018, Intensive English Orientation Program (IEOP) students are excluded from total enrollment.</t>
    </r>
  </si>
  <si>
    <t>Last Updated: 9/25/2019</t>
  </si>
  <si>
    <t xml:space="preserve"> 2019-2020</t>
  </si>
  <si>
    <t>2019-2020</t>
  </si>
  <si>
    <r>
      <t>Enrollment: College, Term, and Level</t>
    </r>
    <r>
      <rPr>
        <vertAlign val="superscript"/>
        <sz val="11"/>
        <rFont val="Univers 55"/>
      </rPr>
      <t>1, 2</t>
    </r>
  </si>
  <si>
    <r>
      <t>Enrollment:Term and Level Totals</t>
    </r>
    <r>
      <rPr>
        <vertAlign val="superscript"/>
        <sz val="11"/>
        <rFont val="Univers 55"/>
      </rPr>
      <t>1, 2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</si>
</sst>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?,??0"/>
    <numFmt numFmtId="165" formatCode="?,??0"/>
  </numFmts>
  <fonts count="26">
    <font>
      <sz val="10"/>
      <name val="Univers 55"/>
    </font>
    <font>
      <sz val="7"/>
      <name val="Univers 55"/>
      <family val="2"/>
    </font>
    <font>
      <sz val="10"/>
      <name val="Berkeley Italic"/>
    </font>
    <font>
      <sz val="7"/>
      <name val="Univers 75 Black"/>
    </font>
    <font>
      <b/>
      <sz val="14"/>
      <name val="Univers 55"/>
      <family val="2"/>
    </font>
    <font>
      <i/>
      <sz val="10"/>
      <name val="Berkeley"/>
      <family val="1"/>
    </font>
    <font>
      <b/>
      <sz val="7"/>
      <name val="Univers 55"/>
      <family val="2"/>
    </font>
    <font>
      <sz val="8"/>
      <name val="Univers 65 Bold"/>
    </font>
    <font>
      <sz val="8"/>
      <name val="Univers 55"/>
      <family val="2"/>
    </font>
    <font>
      <sz val="8"/>
      <name val="Berkeley Italic"/>
    </font>
    <font>
      <sz val="8"/>
      <name val="Univers 75 Black"/>
    </font>
    <font>
      <b/>
      <sz val="7"/>
      <name val="Univers 45 Light"/>
      <family val="2"/>
    </font>
    <font>
      <sz val="7"/>
      <name val="Univers 65 Bold"/>
    </font>
    <font>
      <sz val="7"/>
      <name val="Berkeley Italic"/>
    </font>
    <font>
      <sz val="7"/>
      <name val="Univers 55"/>
      <family val="2"/>
    </font>
    <font>
      <vertAlign val="superscript"/>
      <sz val="9"/>
      <name val="Univers 55"/>
      <family val="2"/>
    </font>
    <font>
      <sz val="10"/>
      <name val="Univers 55"/>
      <family val="2"/>
    </font>
    <font>
      <vertAlign val="superscript"/>
      <sz val="7"/>
      <name val="Univers 55"/>
      <family val="2"/>
    </font>
    <font>
      <b/>
      <vertAlign val="superscript"/>
      <sz val="7"/>
      <name val="Univers 45 Light"/>
      <family val="2"/>
    </font>
    <font>
      <i/>
      <sz val="9"/>
      <name val="Berkeley"/>
      <family val="1"/>
    </font>
    <font>
      <b/>
      <sz val="10"/>
      <name val="Univers 55"/>
    </font>
    <font>
      <sz val="8"/>
      <name val="Berkeley"/>
    </font>
    <font>
      <vertAlign val="superscript"/>
      <sz val="9"/>
      <name val="Univers 55"/>
    </font>
    <font>
      <vertAlign val="superscript"/>
      <sz val="10"/>
      <name val="Univers 55"/>
    </font>
    <font>
      <vertAlign val="superscript"/>
      <sz val="11"/>
      <name val="Univers 55"/>
    </font>
    <font>
      <b/>
      <sz val="9"/>
      <name val="Univers 55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-0.249977111117893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right"/>
    </xf>
    <xf numFmtId="0" fontId="0" fillId="2" borderId="0" xfId="0" applyFill="1" applyBorder="1"/>
    <xf numFmtId="0" fontId="4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2" fillId="2" borderId="0" xfId="0" applyFont="1" applyFill="1"/>
    <xf numFmtId="0" fontId="6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/>
    </xf>
    <xf numFmtId="0" fontId="13" fillId="2" borderId="0" xfId="0" applyFont="1" applyFill="1"/>
    <xf numFmtId="0" fontId="6" fillId="2" borderId="0" xfId="0" applyFont="1" applyFill="1" applyBorder="1" applyAlignment="1">
      <alignment horizontal="center"/>
    </xf>
    <xf numFmtId="0" fontId="9" fillId="2" borderId="0" xfId="0" applyFont="1" applyFill="1"/>
    <xf numFmtId="49" fontId="6" fillId="2" borderId="1" xfId="0" applyNumberFormat="1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 wrapText="1"/>
    </xf>
    <xf numFmtId="49" fontId="6" fillId="2" borderId="0" xfId="0" applyNumberFormat="1" applyFont="1" applyFill="1" applyBorder="1" applyAlignment="1">
      <alignment horizontal="right" wrapText="1"/>
    </xf>
    <xf numFmtId="0" fontId="3" fillId="2" borderId="0" xfId="0" applyFont="1" applyFill="1" applyBorder="1" applyAlignment="1"/>
    <xf numFmtId="0" fontId="11" fillId="2" borderId="0" xfId="0" applyFont="1" applyFill="1" applyBorder="1" applyAlignment="1">
      <alignment horizontal="left"/>
    </xf>
    <xf numFmtId="164" fontId="12" fillId="2" borderId="0" xfId="0" applyNumberFormat="1" applyFont="1" applyFill="1" applyBorder="1" applyAlignment="1">
      <alignment horizontal="center"/>
    </xf>
    <xf numFmtId="165" fontId="12" fillId="2" borderId="0" xfId="0" applyNumberFormat="1" applyFont="1" applyFill="1" applyBorder="1" applyAlignment="1">
      <alignment horizontal="center"/>
    </xf>
    <xf numFmtId="165" fontId="12" fillId="2" borderId="0" xfId="0" applyNumberFormat="1" applyFont="1" applyFill="1" applyBorder="1" applyAlignment="1"/>
    <xf numFmtId="164" fontId="12" fillId="2" borderId="0" xfId="0" applyNumberFormat="1" applyFont="1" applyFill="1" applyBorder="1" applyAlignment="1"/>
    <xf numFmtId="0" fontId="12" fillId="2" borderId="0" xfId="0" applyFont="1" applyFill="1" applyBorder="1" applyAlignment="1"/>
    <xf numFmtId="0" fontId="7" fillId="2" borderId="0" xfId="0" applyFont="1" applyFill="1" applyBorder="1" applyAlignment="1"/>
    <xf numFmtId="0" fontId="1" fillId="2" borderId="0" xfId="0" applyFont="1" applyFill="1" applyBorder="1" applyAlignment="1">
      <alignment horizontal="left"/>
    </xf>
    <xf numFmtId="164" fontId="1" fillId="2" borderId="0" xfId="0" applyNumberFormat="1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/>
    <xf numFmtId="0" fontId="1" fillId="2" borderId="0" xfId="0" applyFont="1" applyFill="1"/>
    <xf numFmtId="0" fontId="8" fillId="2" borderId="0" xfId="0" applyFont="1" applyFill="1" applyBorder="1" applyAlignment="1">
      <alignment horizontal="left"/>
    </xf>
    <xf numFmtId="165" fontId="2" fillId="2" borderId="0" xfId="0" applyNumberFormat="1" applyFont="1" applyFill="1" applyAlignment="1">
      <alignment horizontal="right"/>
    </xf>
    <xf numFmtId="0" fontId="1" fillId="2" borderId="0" xfId="0" applyFont="1" applyFill="1" applyBorder="1" applyAlignment="1"/>
    <xf numFmtId="164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/>
    <xf numFmtId="0" fontId="10" fillId="2" borderId="0" xfId="0" applyFont="1" applyFill="1" applyBorder="1" applyAlignment="1"/>
    <xf numFmtId="0" fontId="14" fillId="2" borderId="0" xfId="0" applyFont="1" applyFill="1" applyBorder="1" applyAlignment="1">
      <alignment horizontal="left"/>
    </xf>
    <xf numFmtId="164" fontId="14" fillId="2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0" fontId="0" fillId="2" borderId="0" xfId="0" applyFill="1"/>
    <xf numFmtId="0" fontId="15" fillId="2" borderId="0" xfId="0" applyFont="1" applyFill="1" applyBorder="1" applyAlignment="1"/>
    <xf numFmtId="164" fontId="1" fillId="2" borderId="0" xfId="0" applyNumberFormat="1" applyFont="1" applyFill="1"/>
    <xf numFmtId="0" fontId="11" fillId="2" borderId="0" xfId="0" applyFont="1" applyFill="1" applyBorder="1" applyAlignment="1"/>
    <xf numFmtId="49" fontId="6" fillId="2" borderId="1" xfId="0" applyNumberFormat="1" applyFont="1" applyFill="1" applyBorder="1" applyAlignment="1">
      <alignment horizontal="center" wrapText="1"/>
    </xf>
    <xf numFmtId="0" fontId="11" fillId="3" borderId="0" xfId="0" applyFont="1" applyFill="1" applyBorder="1" applyAlignment="1">
      <alignment horizontal="left"/>
    </xf>
    <xf numFmtId="164" fontId="12" fillId="3" borderId="0" xfId="0" applyNumberFormat="1" applyFont="1" applyFill="1" applyBorder="1" applyAlignment="1">
      <alignment horizontal="center"/>
    </xf>
    <xf numFmtId="165" fontId="12" fillId="3" borderId="0" xfId="0" applyNumberFormat="1" applyFont="1" applyFill="1" applyBorder="1" applyAlignment="1">
      <alignment horizontal="center"/>
    </xf>
    <xf numFmtId="165" fontId="12" fillId="3" borderId="0" xfId="0" applyNumberFormat="1" applyFont="1" applyFill="1" applyBorder="1" applyAlignment="1"/>
    <xf numFmtId="164" fontId="12" fillId="3" borderId="0" xfId="0" applyNumberFormat="1" applyFont="1" applyFill="1" applyBorder="1" applyAlignment="1"/>
    <xf numFmtId="0" fontId="12" fillId="3" borderId="0" xfId="0" applyFont="1" applyFill="1" applyBorder="1" applyAlignment="1"/>
    <xf numFmtId="0" fontId="7" fillId="3" borderId="0" xfId="0" applyFont="1" applyFill="1" applyBorder="1" applyAlignment="1"/>
    <xf numFmtId="0" fontId="1" fillId="3" borderId="0" xfId="0" applyFont="1" applyFill="1" applyBorder="1" applyAlignment="1">
      <alignment horizontal="left"/>
    </xf>
    <xf numFmtId="164" fontId="1" fillId="3" borderId="0" xfId="0" applyNumberFormat="1" applyFont="1" applyFill="1" applyAlignment="1">
      <alignment horizontal="center"/>
    </xf>
    <xf numFmtId="165" fontId="1" fillId="3" borderId="0" xfId="0" applyNumberFormat="1" applyFont="1" applyFill="1" applyAlignment="1">
      <alignment horizontal="center"/>
    </xf>
    <xf numFmtId="165" fontId="1" fillId="3" borderId="0" xfId="0" applyNumberFormat="1" applyFont="1" applyFill="1" applyBorder="1" applyAlignment="1">
      <alignment horizontal="center"/>
    </xf>
    <xf numFmtId="164" fontId="1" fillId="3" borderId="0" xfId="0" applyNumberFormat="1" applyFont="1" applyFill="1" applyBorder="1" applyAlignment="1">
      <alignment horizontal="center"/>
    </xf>
    <xf numFmtId="164" fontId="1" fillId="3" borderId="0" xfId="0" applyNumberFormat="1" applyFont="1" applyFill="1"/>
    <xf numFmtId="0" fontId="11" fillId="3" borderId="0" xfId="0" applyFont="1" applyFill="1" applyBorder="1" applyAlignment="1"/>
    <xf numFmtId="0" fontId="1" fillId="3" borderId="0" xfId="0" applyFont="1" applyFill="1" applyBorder="1" applyAlignment="1"/>
    <xf numFmtId="164" fontId="6" fillId="3" borderId="0" xfId="0" applyNumberFormat="1" applyFont="1" applyFill="1" applyBorder="1" applyAlignment="1">
      <alignment horizontal="center"/>
    </xf>
    <xf numFmtId="165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left"/>
    </xf>
    <xf numFmtId="164" fontId="14" fillId="3" borderId="0" xfId="0" applyNumberFormat="1" applyFont="1" applyFill="1" applyBorder="1" applyAlignment="1">
      <alignment horizontal="center"/>
    </xf>
    <xf numFmtId="0" fontId="14" fillId="3" borderId="0" xfId="0" applyFont="1" applyFill="1" applyBorder="1" applyAlignment="1"/>
    <xf numFmtId="165" fontId="14" fillId="3" borderId="0" xfId="0" applyNumberFormat="1" applyFont="1" applyFill="1" applyBorder="1" applyAlignment="1">
      <alignment horizontal="center"/>
    </xf>
    <xf numFmtId="165" fontId="14" fillId="3" borderId="0" xfId="0" applyNumberFormat="1" applyFont="1" applyFill="1" applyBorder="1" applyAlignment="1"/>
    <xf numFmtId="0" fontId="8" fillId="3" borderId="0" xfId="0" applyFont="1" applyFill="1" applyBorder="1" applyAlignment="1"/>
    <xf numFmtId="0" fontId="16" fillId="0" borderId="0" xfId="0" applyFont="1"/>
    <xf numFmtId="0" fontId="0" fillId="0" borderId="0" xfId="0" applyBorder="1" applyAlignment="1"/>
    <xf numFmtId="164" fontId="1" fillId="0" borderId="0" xfId="0" applyNumberFormat="1" applyFont="1" applyFill="1" applyBorder="1" applyAlignment="1">
      <alignment horizontal="center"/>
    </xf>
    <xf numFmtId="0" fontId="0" fillId="0" borderId="0" xfId="0" applyAlignment="1"/>
    <xf numFmtId="0" fontId="20" fillId="0" borderId="0" xfId="0" applyFont="1"/>
    <xf numFmtId="49" fontId="6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left"/>
    </xf>
    <xf numFmtId="0" fontId="0" fillId="0" borderId="0" xfId="0" applyAlignment="1"/>
    <xf numFmtId="0" fontId="1" fillId="2" borderId="0" xfId="0" applyFont="1" applyFill="1" applyBorder="1" applyAlignment="1">
      <alignment horizontal="left"/>
    </xf>
    <xf numFmtId="0" fontId="21" fillId="0" borderId="0" xfId="0" applyFont="1" applyAlignment="1">
      <alignment horizontal="left"/>
    </xf>
    <xf numFmtId="0" fontId="0" fillId="0" borderId="0" xfId="0" applyAlignment="1">
      <alignment vertical="top"/>
    </xf>
    <xf numFmtId="0" fontId="8" fillId="2" borderId="0" xfId="0" applyFont="1" applyFill="1" applyBorder="1" applyAlignment="1">
      <alignment vertical="center"/>
    </xf>
    <xf numFmtId="0" fontId="5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0" fillId="0" borderId="0" xfId="0" applyAlignment="1"/>
    <xf numFmtId="164" fontId="0" fillId="0" borderId="0" xfId="0" applyNumberFormat="1" applyAlignment="1"/>
    <xf numFmtId="0" fontId="5" fillId="2" borderId="0" xfId="0" applyFont="1" applyFill="1" applyAlignment="1"/>
    <xf numFmtId="164" fontId="1" fillId="2" borderId="0" xfId="0" quotePrefix="1" applyNumberFormat="1" applyFont="1" applyFill="1" applyAlignment="1">
      <alignment horizontal="right"/>
    </xf>
    <xf numFmtId="0" fontId="1" fillId="2" borderId="0" xfId="0" applyFont="1" applyFill="1" applyBorder="1" applyAlignment="1">
      <alignment horizontal="left"/>
    </xf>
    <xf numFmtId="0" fontId="25" fillId="0" borderId="2" xfId="0" applyFont="1" applyBorder="1" applyAlignment="1">
      <alignment horizontal="right"/>
    </xf>
    <xf numFmtId="0" fontId="25" fillId="0" borderId="1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top"/>
    </xf>
    <xf numFmtId="164" fontId="6" fillId="0" borderId="0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/>
    <xf numFmtId="0" fontId="1" fillId="3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>
                <a:latin typeface="Univers 55" pitchFamily="34" charset="0"/>
              </a:defRPr>
            </a:pPr>
            <a:r>
              <a:rPr lang="en-US" b="1">
                <a:latin typeface="Univers 55" pitchFamily="34" charset="0"/>
              </a:rPr>
              <a:t>Fall</a:t>
            </a:r>
            <a:r>
              <a:rPr lang="en-US" b="1" baseline="0">
                <a:latin typeface="Univers 55" pitchFamily="34" charset="0"/>
              </a:rPr>
              <a:t> Enrollment</a:t>
            </a:r>
            <a:r>
              <a:rPr lang="en-US" sz="1400" b="0" baseline="30000">
                <a:latin typeface="Univers 55" pitchFamily="34" charset="0"/>
              </a:rPr>
              <a:t>1</a:t>
            </a:r>
            <a:r>
              <a:rPr lang="en-US" b="1" baseline="0">
                <a:latin typeface="Univers 55" pitchFamily="34" charset="0"/>
              </a:rPr>
              <a:t> by Level</a:t>
            </a:r>
            <a:endParaRPr lang="en-US" b="1">
              <a:latin typeface="Univers 55" pitchFamily="34" charset="0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'Data for Graph'!$B$4</c:f>
              <c:strCache>
                <c:ptCount val="1"/>
                <c:pt idx="0">
                  <c:v>Undergraduate</c:v>
                </c:pt>
              </c:strCache>
            </c:strRef>
          </c:tx>
          <c:spPr>
            <a:solidFill>
              <a:srgbClr val="CE1126"/>
            </a:solidFill>
          </c:spPr>
          <c:invertIfNegative val="0"/>
          <c:cat>
            <c:strRef>
              <c:f>'Data for Graph'!$C$3:$G$3</c:f>
              <c:strCache>
                <c:ptCount val="5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  <c:pt idx="3">
                  <c:v>2018-2019</c:v>
                </c:pt>
                <c:pt idx="4">
                  <c:v>2019-2020</c:v>
                </c:pt>
              </c:strCache>
            </c:strRef>
          </c:cat>
          <c:val>
            <c:numRef>
              <c:f>'Data for Graph'!$C$4:$G$4</c:f>
              <c:numCache>
                <c:formatCode>General</c:formatCode>
                <c:ptCount val="5"/>
                <c:pt idx="0">
                  <c:v>30034</c:v>
                </c:pt>
                <c:pt idx="1">
                  <c:v>30671</c:v>
                </c:pt>
                <c:pt idx="2">
                  <c:v>30406</c:v>
                </c:pt>
                <c:pt idx="3">
                  <c:v>29621</c:v>
                </c:pt>
                <c:pt idx="4">
                  <c:v>28294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2-403B-B414-4AF87E5CC06E}"/>
            </c:ext>
          </c:extLst>
        </c:ser>
        <c:ser>
          <c:idx val="1"/>
          <c:order val="1"/>
          <c:tx>
            <c:strRef>
              <c:f>'Data for Graph'!$B$5</c:f>
              <c:strCache>
                <c:ptCount val="1"/>
                <c:pt idx="0">
                  <c:v>Graduate</c:v>
                </c:pt>
              </c:strCache>
            </c:strRef>
          </c:tx>
          <c:spPr>
            <a:solidFill>
              <a:srgbClr val="F2BF49"/>
            </a:solidFill>
          </c:spPr>
          <c:invertIfNegative val="0"/>
          <c:cat>
            <c:strRef>
              <c:f>'Data for Graph'!$C$3:$G$3</c:f>
              <c:strCache>
                <c:ptCount val="5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  <c:pt idx="3">
                  <c:v>2018-2019</c:v>
                </c:pt>
                <c:pt idx="4">
                  <c:v>2019-2020</c:v>
                </c:pt>
              </c:strCache>
            </c:strRef>
          </c:cat>
          <c:val>
            <c:numRef>
              <c:f>'Data for Graph'!$C$5:$G$5</c:f>
              <c:numCache>
                <c:formatCode>General</c:formatCode>
                <c:ptCount val="5"/>
                <c:pt idx="0">
                  <c:v>5096</c:v>
                </c:pt>
                <c:pt idx="1">
                  <c:v>5096</c:v>
                </c:pt>
                <c:pt idx="2">
                  <c:v>4991</c:v>
                </c:pt>
                <c:pt idx="3">
                  <c:v>4774</c:v>
                </c:pt>
                <c:pt idx="4">
                  <c:v>4498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12-403B-B414-4AF87E5CC06E}"/>
            </c:ext>
          </c:extLst>
        </c:ser>
        <c:ser>
          <c:idx val="2"/>
          <c:order val="2"/>
          <c:tx>
            <c:strRef>
              <c:f>'Data for Graph'!$B$6</c:f>
              <c:strCache>
                <c:ptCount val="1"/>
                <c:pt idx="0">
                  <c:v>Professional</c:v>
                </c:pt>
              </c:strCache>
            </c:strRef>
          </c:tx>
          <c:spPr>
            <a:solidFill>
              <a:srgbClr val="3D3028"/>
            </a:solidFill>
          </c:spPr>
          <c:invertIfNegative val="0"/>
          <c:cat>
            <c:strRef>
              <c:f>'Data for Graph'!$C$3:$G$3</c:f>
              <c:strCache>
                <c:ptCount val="5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  <c:pt idx="3">
                  <c:v>2018-2019</c:v>
                </c:pt>
                <c:pt idx="4">
                  <c:v>2019-2020</c:v>
                </c:pt>
              </c:strCache>
            </c:strRef>
          </c:cat>
          <c:val>
            <c:numRef>
              <c:f>'Data for Graph'!$C$6:$G$6</c:f>
              <c:numCache>
                <c:formatCode>General</c:formatCode>
                <c:ptCount val="5"/>
                <c:pt idx="0">
                  <c:v>584</c:v>
                </c:pt>
                <c:pt idx="1">
                  <c:v>586</c:v>
                </c:pt>
                <c:pt idx="2">
                  <c:v>596</c:v>
                </c:pt>
                <c:pt idx="3">
                  <c:v>597</c:v>
                </c:pt>
                <c:pt idx="4">
                  <c:v>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12-403B-B414-4AF87E5CC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0474880"/>
        <c:axId val="490476056"/>
      </c:barChart>
      <c:catAx>
        <c:axId val="49047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Univers 55"/>
                <a:ea typeface="Univers 55"/>
                <a:cs typeface="Univers 55"/>
              </a:defRPr>
            </a:pPr>
            <a:endParaRPr lang="en-US"/>
          </a:p>
        </c:txPr>
        <c:crossAx val="490476056"/>
        <c:crosses val="autoZero"/>
        <c:auto val="1"/>
        <c:lblAlgn val="ctr"/>
        <c:lblOffset val="100"/>
        <c:noMultiLvlLbl val="0"/>
      </c:catAx>
      <c:valAx>
        <c:axId val="4904760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Univers 55"/>
                <a:ea typeface="Univers 55"/>
                <a:cs typeface="Univers 55"/>
              </a:defRPr>
            </a:pPr>
            <a:endParaRPr lang="en-US"/>
          </a:p>
        </c:txPr>
        <c:crossAx val="490474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040402736543181"/>
          <c:y val="0.39518122885241752"/>
          <c:w val="0.1983447729357054"/>
          <c:h val="0.25542193972741351"/>
        </c:manualLayout>
      </c:layout>
      <c:overlay val="0"/>
      <c:txPr>
        <a:bodyPr anchor="t" anchorCtr="0"/>
        <a:lstStyle/>
        <a:p>
          <a:pPr>
            <a:defRPr sz="900" b="1" i="0" u="none" strike="noStrike" baseline="0">
              <a:solidFill>
                <a:srgbClr val="000000"/>
              </a:solidFill>
              <a:latin typeface="Univers 55" pitchFamily="34" charset="0"/>
              <a:ea typeface="Berkeley"/>
              <a:cs typeface="Berkeley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6909</xdr:colOff>
      <xdr:row>0</xdr:row>
      <xdr:rowOff>51289</xdr:rowOff>
    </xdr:from>
    <xdr:to>
      <xdr:col>76</xdr:col>
      <xdr:colOff>2462</xdr:colOff>
      <xdr:row>0</xdr:row>
      <xdr:rowOff>182563</xdr:rowOff>
    </xdr:to>
    <xdr:grpSp>
      <xdr:nvGrpSpPr>
        <xdr:cNvPr id="2589" name="Group 4"/>
        <xdr:cNvGrpSpPr>
          <a:grpSpLocks noChangeAspect="1"/>
        </xdr:cNvGrpSpPr>
      </xdr:nvGrpSpPr>
      <xdr:grpSpPr bwMode="auto">
        <a:xfrm>
          <a:off x="6909" y="51289"/>
          <a:ext cx="6846226" cy="131274"/>
          <a:chOff x="-5" y="16"/>
          <a:chExt cx="1011" cy="13"/>
        </a:xfrm>
      </xdr:grpSpPr>
      <xdr:pic>
        <xdr:nvPicPr>
          <xdr:cNvPr id="2594" name="Picture 5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" y="16"/>
            <a:ext cx="154" cy="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595" name="Line 6"/>
          <xdr:cNvSpPr>
            <a:spLocks noChangeAspect="1" noChangeShapeType="1"/>
          </xdr:cNvSpPr>
        </xdr:nvSpPr>
        <xdr:spPr bwMode="auto">
          <a:xfrm>
            <a:off x="-5" y="29"/>
            <a:ext cx="1011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7266</xdr:colOff>
      <xdr:row>75</xdr:row>
      <xdr:rowOff>60446</xdr:rowOff>
    </xdr:from>
    <xdr:to>
      <xdr:col>75</xdr:col>
      <xdr:colOff>436491</xdr:colOff>
      <xdr:row>76</xdr:row>
      <xdr:rowOff>0</xdr:rowOff>
    </xdr:to>
    <xdr:grpSp>
      <xdr:nvGrpSpPr>
        <xdr:cNvPr id="2590" name="Group 4"/>
        <xdr:cNvGrpSpPr>
          <a:grpSpLocks noChangeAspect="1"/>
        </xdr:cNvGrpSpPr>
      </xdr:nvGrpSpPr>
      <xdr:grpSpPr bwMode="auto">
        <a:xfrm>
          <a:off x="7266" y="9035927"/>
          <a:ext cx="6840283" cy="130054"/>
          <a:chOff x="-5" y="16"/>
          <a:chExt cx="801" cy="13"/>
        </a:xfrm>
      </xdr:grpSpPr>
      <xdr:pic>
        <xdr:nvPicPr>
          <xdr:cNvPr id="2592" name="Picture 5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" y="16"/>
            <a:ext cx="122" cy="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593" name="Line 6"/>
          <xdr:cNvSpPr>
            <a:spLocks noChangeAspect="1" noChangeShapeType="1"/>
          </xdr:cNvSpPr>
        </xdr:nvSpPr>
        <xdr:spPr bwMode="auto">
          <a:xfrm>
            <a:off x="-5" y="29"/>
            <a:ext cx="801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151668</xdr:colOff>
      <xdr:row>79</xdr:row>
      <xdr:rowOff>60081</xdr:rowOff>
    </xdr:from>
    <xdr:to>
      <xdr:col>75</xdr:col>
      <xdr:colOff>117230</xdr:colOff>
      <xdr:row>107</xdr:row>
      <xdr:rowOff>85725</xdr:rowOff>
    </xdr:to>
    <xdr:graphicFrame macro="">
      <xdr:nvGraphicFramePr>
        <xdr:cNvPr id="25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14"/>
  <sheetViews>
    <sheetView showGridLines="0" tabSelected="1" view="pageBreakPreview" topLeftCell="A46" zoomScale="130" zoomScaleNormal="130" zoomScaleSheetLayoutView="130" workbookViewId="0">
      <selection activeCell="BV72" sqref="BV72"/>
    </sheetView>
  </sheetViews>
  <sheetFormatPr defaultColWidth="11.28515625" defaultRowHeight="12.75"/>
  <cols>
    <col min="1" max="3" width="0.85546875" style="41" customWidth="1"/>
    <col min="4" max="4" width="9" style="41" customWidth="1"/>
    <col min="5" max="5" width="1.7109375" style="41" customWidth="1"/>
    <col min="6" max="20" width="5.7109375" style="42" hidden="1" customWidth="1"/>
    <col min="21" max="21" width="0.28515625" style="42" hidden="1" customWidth="1"/>
    <col min="22" max="23" width="5.28515625" style="42" hidden="1" customWidth="1"/>
    <col min="24" max="28" width="5.28515625" style="42" customWidth="1"/>
    <col min="29" max="29" width="1.7109375" style="42" customWidth="1"/>
    <col min="30" max="31" width="5.28515625" style="42" hidden="1" customWidth="1"/>
    <col min="32" max="35" width="5.28515625" style="43" hidden="1" customWidth="1"/>
    <col min="36" max="44" width="5.7109375" style="43" hidden="1" customWidth="1"/>
    <col min="45" max="45" width="5.7109375" style="42" hidden="1" customWidth="1"/>
    <col min="46" max="46" width="5.28515625" style="42" hidden="1" customWidth="1"/>
    <col min="47" max="47" width="0.140625" style="42" customWidth="1"/>
    <col min="48" max="52" width="5.28515625" style="42" customWidth="1"/>
    <col min="53" max="53" width="1.7109375" style="43" customWidth="1"/>
    <col min="54" max="65" width="5.7109375" style="43" hidden="1" customWidth="1"/>
    <col min="66" max="69" width="6.140625" style="43" hidden="1" customWidth="1"/>
    <col min="70" max="70" width="6.7109375" style="43" hidden="1" customWidth="1"/>
    <col min="71" max="71" width="6.5703125" style="43" hidden="1" customWidth="1"/>
    <col min="72" max="76" width="6.5703125" style="43" customWidth="1"/>
    <col min="77" max="16384" width="11.28515625" style="43"/>
  </cols>
  <sheetData>
    <row r="1" spans="1:76" s="3" customFormat="1" ht="15" customHeight="1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S1" s="2"/>
      <c r="AT1" s="2"/>
      <c r="AU1" s="2"/>
      <c r="AV1" s="2"/>
      <c r="AW1" s="2"/>
      <c r="AX1" s="2"/>
      <c r="AY1" s="2"/>
      <c r="AZ1" s="2"/>
    </row>
    <row r="2" spans="1:76" s="3" customFormat="1" ht="22.5" customHeight="1">
      <c r="A2" s="4" t="s">
        <v>65</v>
      </c>
      <c r="B2" s="4"/>
      <c r="C2" s="4"/>
      <c r="D2" s="4"/>
      <c r="E2" s="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S2" s="2"/>
      <c r="AT2" s="2"/>
      <c r="AU2" s="2"/>
      <c r="AV2" s="2"/>
      <c r="AW2" s="2"/>
      <c r="AX2" s="2"/>
      <c r="AY2" s="2"/>
      <c r="AZ2" s="2"/>
    </row>
    <row r="3" spans="1:76" s="86" customFormat="1" ht="15" customHeight="1">
      <c r="A3" s="84" t="s">
        <v>12</v>
      </c>
      <c r="B3" s="84"/>
      <c r="C3" s="84"/>
      <c r="D3" s="84"/>
      <c r="E3" s="84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S3" s="85"/>
      <c r="AT3" s="85"/>
      <c r="AU3" s="85"/>
      <c r="AV3" s="85"/>
      <c r="AW3" s="85"/>
      <c r="AX3" s="85"/>
      <c r="AY3" s="85"/>
      <c r="AZ3" s="85"/>
      <c r="BC3" s="86" t="s">
        <v>8</v>
      </c>
    </row>
    <row r="4" spans="1:76" s="12" customFormat="1" ht="16.5" customHeight="1">
      <c r="A4" s="94"/>
      <c r="B4" s="94"/>
      <c r="C4" s="94"/>
      <c r="D4" s="94"/>
      <c r="E4" s="9"/>
      <c r="F4" s="10"/>
      <c r="G4" s="11"/>
      <c r="H4" s="95" t="s">
        <v>28</v>
      </c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11"/>
      <c r="AD4" s="10"/>
      <c r="AE4" s="11"/>
      <c r="AF4" s="95" t="s">
        <v>27</v>
      </c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11"/>
      <c r="BB4" s="10"/>
      <c r="BC4" s="11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 t="s">
        <v>50</v>
      </c>
      <c r="BR4" s="95"/>
      <c r="BS4" s="95"/>
      <c r="BT4" s="95"/>
      <c r="BU4" s="95"/>
      <c r="BV4" s="95"/>
      <c r="BW4" s="95"/>
      <c r="BX4" s="95"/>
    </row>
    <row r="5" spans="1:76" s="37" customFormat="1" ht="19.5" customHeight="1">
      <c r="A5" s="100" t="s">
        <v>21</v>
      </c>
      <c r="B5" s="101"/>
      <c r="C5" s="101"/>
      <c r="D5" s="101"/>
      <c r="E5" s="9"/>
      <c r="F5" s="16" t="s">
        <v>14</v>
      </c>
      <c r="G5" s="16" t="s">
        <v>15</v>
      </c>
      <c r="H5" s="16" t="s">
        <v>16</v>
      </c>
      <c r="I5" s="16" t="s">
        <v>17</v>
      </c>
      <c r="J5" s="16" t="s">
        <v>25</v>
      </c>
      <c r="K5" s="16" t="s">
        <v>19</v>
      </c>
      <c r="L5" s="16" t="s">
        <v>20</v>
      </c>
      <c r="M5" s="16" t="s">
        <v>22</v>
      </c>
      <c r="N5" s="16" t="s">
        <v>23</v>
      </c>
      <c r="O5" s="16" t="s">
        <v>30</v>
      </c>
      <c r="P5" s="16" t="s">
        <v>31</v>
      </c>
      <c r="Q5" s="16" t="s">
        <v>33</v>
      </c>
      <c r="R5" s="16" t="s">
        <v>34</v>
      </c>
      <c r="S5" s="77" t="s">
        <v>35</v>
      </c>
      <c r="T5" s="77" t="s">
        <v>36</v>
      </c>
      <c r="U5" s="77" t="s">
        <v>39</v>
      </c>
      <c r="V5" s="47" t="s">
        <v>53</v>
      </c>
      <c r="W5" s="47" t="s">
        <v>54</v>
      </c>
      <c r="X5" s="47" t="s">
        <v>55</v>
      </c>
      <c r="Y5" s="47" t="s">
        <v>56</v>
      </c>
      <c r="Z5" s="47" t="s">
        <v>57</v>
      </c>
      <c r="AA5" s="47" t="s">
        <v>58</v>
      </c>
      <c r="AB5" s="47" t="s">
        <v>63</v>
      </c>
      <c r="AC5" s="14"/>
      <c r="AD5" s="16" t="s">
        <v>14</v>
      </c>
      <c r="AE5" s="16" t="s">
        <v>15</v>
      </c>
      <c r="AF5" s="15" t="s">
        <v>16</v>
      </c>
      <c r="AG5" s="15" t="s">
        <v>17</v>
      </c>
      <c r="AH5" s="16" t="s">
        <v>18</v>
      </c>
      <c r="AI5" s="16" t="s">
        <v>19</v>
      </c>
      <c r="AJ5" s="16" t="s">
        <v>20</v>
      </c>
      <c r="AK5" s="16" t="s">
        <v>22</v>
      </c>
      <c r="AL5" s="16" t="s">
        <v>23</v>
      </c>
      <c r="AM5" s="16" t="s">
        <v>30</v>
      </c>
      <c r="AN5" s="16" t="s">
        <v>31</v>
      </c>
      <c r="AO5" s="16" t="s">
        <v>33</v>
      </c>
      <c r="AP5" s="16" t="s">
        <v>34</v>
      </c>
      <c r="AQ5" s="77" t="s">
        <v>35</v>
      </c>
      <c r="AR5" s="77" t="s">
        <v>36</v>
      </c>
      <c r="AS5" s="77" t="s">
        <v>39</v>
      </c>
      <c r="AT5" s="47" t="s">
        <v>53</v>
      </c>
      <c r="AU5" s="47" t="s">
        <v>54</v>
      </c>
      <c r="AV5" s="47" t="s">
        <v>55</v>
      </c>
      <c r="AW5" s="47" t="s">
        <v>56</v>
      </c>
      <c r="AX5" s="47" t="s">
        <v>57</v>
      </c>
      <c r="AY5" s="47" t="s">
        <v>58</v>
      </c>
      <c r="AZ5" s="47" t="s">
        <v>63</v>
      </c>
      <c r="BA5" s="15"/>
      <c r="BB5" s="16" t="s">
        <v>14</v>
      </c>
      <c r="BC5" s="16" t="s">
        <v>15</v>
      </c>
      <c r="BD5" s="16" t="s">
        <v>16</v>
      </c>
      <c r="BE5" s="16" t="s">
        <v>17</v>
      </c>
      <c r="BF5" s="16" t="s">
        <v>18</v>
      </c>
      <c r="BG5" s="16" t="s">
        <v>19</v>
      </c>
      <c r="BH5" s="16" t="s">
        <v>20</v>
      </c>
      <c r="BI5" s="16" t="s">
        <v>22</v>
      </c>
      <c r="BJ5" s="16" t="s">
        <v>23</v>
      </c>
      <c r="BK5" s="16" t="s">
        <v>30</v>
      </c>
      <c r="BL5" s="16" t="s">
        <v>31</v>
      </c>
      <c r="BM5" s="16" t="s">
        <v>33</v>
      </c>
      <c r="BN5" s="16" t="s">
        <v>34</v>
      </c>
      <c r="BO5" s="77" t="s">
        <v>35</v>
      </c>
      <c r="BP5" s="77" t="s">
        <v>36</v>
      </c>
      <c r="BQ5" s="77" t="s">
        <v>39</v>
      </c>
      <c r="BR5" s="47" t="s">
        <v>53</v>
      </c>
      <c r="BS5" s="47" t="s">
        <v>54</v>
      </c>
      <c r="BT5" s="47" t="s">
        <v>55</v>
      </c>
      <c r="BU5" s="47" t="s">
        <v>56</v>
      </c>
      <c r="BV5" s="47" t="s">
        <v>57</v>
      </c>
      <c r="BW5" s="47" t="s">
        <v>58</v>
      </c>
      <c r="BX5" s="47" t="s">
        <v>63</v>
      </c>
    </row>
    <row r="6" spans="1:76" s="17" customFormat="1" ht="9.9499999999999993" customHeight="1">
      <c r="A6" s="8"/>
      <c r="B6" s="1"/>
      <c r="C6" s="1"/>
      <c r="D6" s="1"/>
      <c r="E6" s="9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4"/>
      <c r="AD6" s="16"/>
      <c r="AE6" s="16"/>
      <c r="AF6" s="15"/>
      <c r="AG6" s="15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5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</row>
    <row r="7" spans="1:76" s="24" customFormat="1" ht="10.5" customHeight="1">
      <c r="A7" s="48" t="s">
        <v>32</v>
      </c>
      <c r="B7" s="48"/>
      <c r="C7" s="48"/>
      <c r="D7" s="48"/>
      <c r="E7" s="48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50"/>
      <c r="AE7" s="50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49"/>
      <c r="AT7" s="49"/>
      <c r="AU7" s="49"/>
      <c r="AV7" s="49"/>
      <c r="AW7" s="49"/>
      <c r="AX7" s="49"/>
      <c r="AY7" s="49"/>
      <c r="AZ7" s="49"/>
      <c r="BA7" s="52"/>
      <c r="BB7" s="52"/>
      <c r="BC7" s="52"/>
      <c r="BD7" s="52"/>
      <c r="BE7" s="52"/>
      <c r="BF7" s="52"/>
      <c r="BG7" s="52"/>
      <c r="BH7" s="53"/>
      <c r="BI7" s="53"/>
      <c r="BJ7" s="52"/>
      <c r="BK7" s="52"/>
      <c r="BL7" s="52"/>
      <c r="BM7" s="52"/>
      <c r="BN7" s="52"/>
      <c r="BO7" s="52"/>
      <c r="BP7" s="52"/>
      <c r="BQ7" s="52"/>
      <c r="BR7" s="54"/>
      <c r="BS7" s="54"/>
      <c r="BT7" s="54"/>
      <c r="BU7" s="54"/>
      <c r="BV7" s="54"/>
      <c r="BW7" s="54"/>
      <c r="BX7" s="54"/>
    </row>
    <row r="8" spans="1:76" s="30" customFormat="1" ht="9.75" customHeight="1">
      <c r="A8" s="55"/>
      <c r="B8" s="55" t="s">
        <v>9</v>
      </c>
      <c r="C8" s="55"/>
      <c r="D8" s="55"/>
      <c r="E8" s="55"/>
      <c r="F8" s="56">
        <v>425</v>
      </c>
      <c r="G8" s="56">
        <v>480</v>
      </c>
      <c r="H8" s="56">
        <v>486</v>
      </c>
      <c r="I8" s="56">
        <v>487</v>
      </c>
      <c r="J8" s="56">
        <v>475</v>
      </c>
      <c r="K8" s="56">
        <v>496</v>
      </c>
      <c r="L8" s="56">
        <v>471</v>
      </c>
      <c r="M8" s="56">
        <v>407</v>
      </c>
      <c r="N8" s="56">
        <v>532</v>
      </c>
      <c r="O8" s="56">
        <v>471</v>
      </c>
      <c r="P8" s="56">
        <v>591</v>
      </c>
      <c r="Q8" s="56">
        <v>562</v>
      </c>
      <c r="R8" s="56">
        <v>569</v>
      </c>
      <c r="S8" s="56">
        <v>667</v>
      </c>
      <c r="T8" s="56">
        <v>732</v>
      </c>
      <c r="U8" s="56">
        <v>854</v>
      </c>
      <c r="V8" s="56">
        <v>900</v>
      </c>
      <c r="W8" s="56">
        <v>991</v>
      </c>
      <c r="X8" s="56">
        <v>977</v>
      </c>
      <c r="Y8" s="56">
        <v>1039</v>
      </c>
      <c r="Z8" s="56">
        <v>1014</v>
      </c>
      <c r="AA8" s="56">
        <v>950</v>
      </c>
      <c r="AB8" s="56">
        <v>833</v>
      </c>
      <c r="AC8" s="56"/>
      <c r="AD8" s="57">
        <v>503</v>
      </c>
      <c r="AE8" s="57">
        <v>520</v>
      </c>
      <c r="AF8" s="58">
        <v>534</v>
      </c>
      <c r="AG8" s="58">
        <v>492</v>
      </c>
      <c r="AH8" s="58">
        <v>523</v>
      </c>
      <c r="AI8" s="58">
        <v>526</v>
      </c>
      <c r="AJ8" s="58">
        <v>520</v>
      </c>
      <c r="AK8" s="58">
        <v>535</v>
      </c>
      <c r="AL8" s="58">
        <v>553</v>
      </c>
      <c r="AM8" s="58">
        <v>528</v>
      </c>
      <c r="AN8" s="58">
        <v>524</v>
      </c>
      <c r="AO8" s="58">
        <v>490</v>
      </c>
      <c r="AP8" s="58">
        <v>538</v>
      </c>
      <c r="AQ8" s="58">
        <v>491</v>
      </c>
      <c r="AR8" s="58">
        <v>514</v>
      </c>
      <c r="AS8" s="56">
        <v>459</v>
      </c>
      <c r="AT8" s="56">
        <v>474</v>
      </c>
      <c r="AU8" s="56">
        <v>524</v>
      </c>
      <c r="AV8" s="56">
        <v>531</v>
      </c>
      <c r="AW8" s="56">
        <v>506</v>
      </c>
      <c r="AX8" s="56">
        <v>500</v>
      </c>
      <c r="AY8" s="56">
        <v>463</v>
      </c>
      <c r="AZ8" s="56">
        <v>463</v>
      </c>
      <c r="BA8" s="59"/>
      <c r="BB8" s="59">
        <v>928</v>
      </c>
      <c r="BC8" s="59">
        <v>1000</v>
      </c>
      <c r="BD8" s="59">
        <v>1020</v>
      </c>
      <c r="BE8" s="59">
        <v>979</v>
      </c>
      <c r="BF8" s="59">
        <v>998</v>
      </c>
      <c r="BG8" s="59">
        <v>1022</v>
      </c>
      <c r="BH8" s="59">
        <v>991</v>
      </c>
      <c r="BI8" s="59">
        <v>942</v>
      </c>
      <c r="BJ8" s="59">
        <v>1085</v>
      </c>
      <c r="BK8" s="59">
        <f t="shared" ref="BK8:BT9" si="0">O8+AM8</f>
        <v>999</v>
      </c>
      <c r="BL8" s="59">
        <f t="shared" si="0"/>
        <v>1115</v>
      </c>
      <c r="BM8" s="59">
        <f t="shared" si="0"/>
        <v>1052</v>
      </c>
      <c r="BN8" s="59">
        <f t="shared" si="0"/>
        <v>1107</v>
      </c>
      <c r="BO8" s="59">
        <f t="shared" si="0"/>
        <v>1158</v>
      </c>
      <c r="BP8" s="59">
        <f t="shared" si="0"/>
        <v>1246</v>
      </c>
      <c r="BQ8" s="59">
        <f t="shared" si="0"/>
        <v>1313</v>
      </c>
      <c r="BR8" s="59">
        <f t="shared" si="0"/>
        <v>1374</v>
      </c>
      <c r="BS8" s="59">
        <f t="shared" si="0"/>
        <v>1515</v>
      </c>
      <c r="BT8" s="59">
        <f t="shared" si="0"/>
        <v>1508</v>
      </c>
      <c r="BU8" s="59">
        <f>SUM(Y8,AW8)</f>
        <v>1545</v>
      </c>
      <c r="BV8" s="59">
        <f>SUM(Z8,AX8)</f>
        <v>1514</v>
      </c>
      <c r="BW8" s="59">
        <f>AA8+AY8</f>
        <v>1413</v>
      </c>
      <c r="BX8" s="59">
        <f>AB8+AZ8</f>
        <v>1296</v>
      </c>
    </row>
    <row r="9" spans="1:76" s="30" customFormat="1" ht="9.9499999999999993" customHeight="1">
      <c r="A9" s="55"/>
      <c r="B9" s="55" t="s">
        <v>10</v>
      </c>
      <c r="C9" s="55"/>
      <c r="D9" s="55"/>
      <c r="E9" s="55"/>
      <c r="F9" s="56">
        <v>2812</v>
      </c>
      <c r="G9" s="56">
        <v>2907</v>
      </c>
      <c r="H9" s="56">
        <v>2888</v>
      </c>
      <c r="I9" s="56">
        <v>2758</v>
      </c>
      <c r="J9" s="56">
        <v>2807</v>
      </c>
      <c r="K9" s="56">
        <v>2624</v>
      </c>
      <c r="L9" s="56">
        <v>2369</v>
      </c>
      <c r="M9" s="56">
        <v>2477</v>
      </c>
      <c r="N9" s="56">
        <v>2448</v>
      </c>
      <c r="O9" s="56">
        <v>2539</v>
      </c>
      <c r="P9" s="56">
        <v>2697</v>
      </c>
      <c r="Q9" s="56">
        <v>2845</v>
      </c>
      <c r="R9" s="56">
        <v>3082</v>
      </c>
      <c r="S9" s="56">
        <v>3298</v>
      </c>
      <c r="T9" s="56">
        <v>3584</v>
      </c>
      <c r="U9" s="56">
        <v>3900</v>
      </c>
      <c r="V9" s="56">
        <v>4291</v>
      </c>
      <c r="W9" s="56">
        <v>4475</v>
      </c>
      <c r="X9" s="56">
        <v>4612</v>
      </c>
      <c r="Y9" s="56">
        <v>4657</v>
      </c>
      <c r="Z9" s="56">
        <v>4603</v>
      </c>
      <c r="AA9" s="56">
        <v>4397</v>
      </c>
      <c r="AB9" s="56">
        <v>4169</v>
      </c>
      <c r="AC9" s="56"/>
      <c r="AD9" s="57">
        <v>642</v>
      </c>
      <c r="AE9" s="57">
        <v>631</v>
      </c>
      <c r="AF9" s="58">
        <v>631</v>
      </c>
      <c r="AG9" s="58">
        <v>626</v>
      </c>
      <c r="AH9" s="58">
        <v>650</v>
      </c>
      <c r="AI9" s="58">
        <v>692</v>
      </c>
      <c r="AJ9" s="58">
        <v>680</v>
      </c>
      <c r="AK9" s="58">
        <v>690</v>
      </c>
      <c r="AL9" s="58">
        <v>679</v>
      </c>
      <c r="AM9" s="58">
        <v>646</v>
      </c>
      <c r="AN9" s="58">
        <v>677</v>
      </c>
      <c r="AO9" s="58">
        <v>675</v>
      </c>
      <c r="AP9" s="58">
        <v>706</v>
      </c>
      <c r="AQ9" s="58">
        <v>703</v>
      </c>
      <c r="AR9" s="58">
        <v>627</v>
      </c>
      <c r="AS9" s="56">
        <v>655</v>
      </c>
      <c r="AT9" s="56">
        <v>692</v>
      </c>
      <c r="AU9" s="56">
        <v>730</v>
      </c>
      <c r="AV9" s="56">
        <v>763</v>
      </c>
      <c r="AW9" s="56">
        <v>738</v>
      </c>
      <c r="AX9" s="56">
        <v>730</v>
      </c>
      <c r="AY9" s="56">
        <v>686</v>
      </c>
      <c r="AZ9" s="56">
        <v>652</v>
      </c>
      <c r="BA9" s="59"/>
      <c r="BB9" s="59">
        <v>3454</v>
      </c>
      <c r="BC9" s="59">
        <v>3538</v>
      </c>
      <c r="BD9" s="59">
        <v>3519</v>
      </c>
      <c r="BE9" s="59">
        <v>3384</v>
      </c>
      <c r="BF9" s="59">
        <v>3457</v>
      </c>
      <c r="BG9" s="59">
        <v>3316</v>
      </c>
      <c r="BH9" s="59">
        <v>3049</v>
      </c>
      <c r="BI9" s="59">
        <v>3167</v>
      </c>
      <c r="BJ9" s="59">
        <v>3127</v>
      </c>
      <c r="BK9" s="59">
        <f t="shared" si="0"/>
        <v>3185</v>
      </c>
      <c r="BL9" s="59">
        <f t="shared" si="0"/>
        <v>3374</v>
      </c>
      <c r="BM9" s="59">
        <f t="shared" si="0"/>
        <v>3520</v>
      </c>
      <c r="BN9" s="59">
        <f t="shared" si="0"/>
        <v>3788</v>
      </c>
      <c r="BO9" s="59">
        <f t="shared" si="0"/>
        <v>4001</v>
      </c>
      <c r="BP9" s="59">
        <f t="shared" si="0"/>
        <v>4211</v>
      </c>
      <c r="BQ9" s="59">
        <f t="shared" si="0"/>
        <v>4555</v>
      </c>
      <c r="BR9" s="59">
        <f t="shared" si="0"/>
        <v>4983</v>
      </c>
      <c r="BS9" s="59">
        <f t="shared" si="0"/>
        <v>5205</v>
      </c>
      <c r="BT9" s="59">
        <f t="shared" si="0"/>
        <v>5375</v>
      </c>
      <c r="BU9" s="59">
        <f>SUM(Y9,AW9)</f>
        <v>5395</v>
      </c>
      <c r="BV9" s="59">
        <f>SUM(Z9,AX9)</f>
        <v>5333</v>
      </c>
      <c r="BW9" s="59">
        <f>AA9+AY9</f>
        <v>5083</v>
      </c>
      <c r="BX9" s="59">
        <f>AB9+AZ9</f>
        <v>4821</v>
      </c>
    </row>
    <row r="10" spans="1:76" s="30" customFormat="1" ht="9.9499999999999993" customHeight="1">
      <c r="A10" s="55"/>
      <c r="B10" s="55" t="s">
        <v>11</v>
      </c>
      <c r="C10" s="55"/>
      <c r="D10" s="55"/>
      <c r="E10" s="55"/>
      <c r="F10" s="59">
        <v>2630</v>
      </c>
      <c r="G10" s="59">
        <v>2749</v>
      </c>
      <c r="H10" s="59">
        <v>2707</v>
      </c>
      <c r="I10" s="59">
        <v>2600</v>
      </c>
      <c r="J10" s="59">
        <v>2624</v>
      </c>
      <c r="K10" s="59">
        <v>2403</v>
      </c>
      <c r="L10" s="59">
        <v>2177</v>
      </c>
      <c r="M10" s="59">
        <v>2358</v>
      </c>
      <c r="N10" s="59">
        <v>2305</v>
      </c>
      <c r="O10" s="59">
        <v>2410</v>
      </c>
      <c r="P10" s="59">
        <v>2554</v>
      </c>
      <c r="Q10" s="59">
        <v>2698</v>
      </c>
      <c r="R10" s="59">
        <v>2938</v>
      </c>
      <c r="S10" s="59">
        <v>3094</v>
      </c>
      <c r="T10" s="59">
        <v>3434</v>
      </c>
      <c r="U10" s="59">
        <v>3736</v>
      </c>
      <c r="V10" s="59">
        <v>4086</v>
      </c>
      <c r="W10" s="59">
        <v>4256</v>
      </c>
      <c r="X10" s="59">
        <v>4337</v>
      </c>
      <c r="Y10" s="56">
        <v>4356</v>
      </c>
      <c r="Z10" s="59">
        <v>4248</v>
      </c>
      <c r="AA10" s="59">
        <v>4825</v>
      </c>
      <c r="AB10" s="59"/>
      <c r="AC10" s="59"/>
      <c r="AD10" s="58">
        <v>630</v>
      </c>
      <c r="AE10" s="58">
        <v>640</v>
      </c>
      <c r="AF10" s="58">
        <v>607</v>
      </c>
      <c r="AG10" s="58">
        <v>619</v>
      </c>
      <c r="AH10" s="58">
        <v>638</v>
      </c>
      <c r="AI10" s="58">
        <v>667</v>
      </c>
      <c r="AJ10" s="58">
        <v>667</v>
      </c>
      <c r="AK10" s="58">
        <v>680</v>
      </c>
      <c r="AL10" s="58">
        <v>634</v>
      </c>
      <c r="AM10" s="58">
        <v>630</v>
      </c>
      <c r="AN10" s="58">
        <v>659</v>
      </c>
      <c r="AO10" s="58">
        <v>651</v>
      </c>
      <c r="AP10" s="58">
        <v>688</v>
      </c>
      <c r="AQ10" s="58">
        <v>692</v>
      </c>
      <c r="AR10" s="58">
        <v>615</v>
      </c>
      <c r="AS10" s="59">
        <v>663</v>
      </c>
      <c r="AT10" s="59">
        <v>702</v>
      </c>
      <c r="AU10" s="59">
        <v>730</v>
      </c>
      <c r="AV10" s="59">
        <v>740</v>
      </c>
      <c r="AW10" s="59">
        <v>709</v>
      </c>
      <c r="AX10" s="59">
        <v>704</v>
      </c>
      <c r="AY10" s="59">
        <v>690</v>
      </c>
      <c r="AZ10" s="59"/>
      <c r="BA10" s="59"/>
      <c r="BB10" s="59">
        <v>3260</v>
      </c>
      <c r="BC10" s="59">
        <v>3389</v>
      </c>
      <c r="BD10" s="59">
        <v>3314</v>
      </c>
      <c r="BE10" s="59">
        <v>3219</v>
      </c>
      <c r="BF10" s="59">
        <v>3262</v>
      </c>
      <c r="BG10" s="59">
        <v>3070</v>
      </c>
      <c r="BH10" s="59">
        <v>2844</v>
      </c>
      <c r="BI10" s="59">
        <v>3038</v>
      </c>
      <c r="BJ10" s="60">
        <f t="shared" ref="BJ10:BR10" si="1">N10+AL10</f>
        <v>2939</v>
      </c>
      <c r="BK10" s="59">
        <f t="shared" si="1"/>
        <v>3040</v>
      </c>
      <c r="BL10" s="59">
        <f t="shared" si="1"/>
        <v>3213</v>
      </c>
      <c r="BM10" s="59">
        <f t="shared" si="1"/>
        <v>3349</v>
      </c>
      <c r="BN10" s="59">
        <f t="shared" si="1"/>
        <v>3626</v>
      </c>
      <c r="BO10" s="59">
        <f t="shared" si="1"/>
        <v>3786</v>
      </c>
      <c r="BP10" s="59">
        <f t="shared" si="1"/>
        <v>4049</v>
      </c>
      <c r="BQ10" s="59">
        <f t="shared" si="1"/>
        <v>4399</v>
      </c>
      <c r="BR10" s="59">
        <f t="shared" si="1"/>
        <v>4788</v>
      </c>
      <c r="BS10" s="59">
        <v>4986</v>
      </c>
      <c r="BT10" s="59">
        <f>X10+AV10</f>
        <v>5077</v>
      </c>
      <c r="BU10" s="59">
        <f>Y10+AW10</f>
        <v>5065</v>
      </c>
      <c r="BV10" s="59">
        <f>Z10+AX10</f>
        <v>4952</v>
      </c>
      <c r="BW10" s="59">
        <f>AA10+AY10</f>
        <v>5515</v>
      </c>
      <c r="BX10" s="59"/>
    </row>
    <row r="11" spans="1:76" s="24" customFormat="1" ht="10.5" customHeight="1">
      <c r="A11" s="18" t="s">
        <v>0</v>
      </c>
      <c r="B11" s="18"/>
      <c r="C11" s="18"/>
      <c r="D11" s="25"/>
      <c r="E11" s="25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</row>
    <row r="12" spans="1:76" s="30" customFormat="1" ht="9.9499999999999993" customHeight="1">
      <c r="A12" s="25"/>
      <c r="B12" s="25" t="s">
        <v>9</v>
      </c>
      <c r="C12" s="25"/>
      <c r="D12" s="25"/>
      <c r="E12" s="25"/>
      <c r="F12" s="26">
        <v>985</v>
      </c>
      <c r="G12" s="26">
        <v>1093</v>
      </c>
      <c r="H12" s="26">
        <v>1188</v>
      </c>
      <c r="I12" s="26">
        <v>1226</v>
      </c>
      <c r="J12" s="26">
        <v>1251</v>
      </c>
      <c r="K12" s="26">
        <v>1179</v>
      </c>
      <c r="L12" s="26">
        <v>1188</v>
      </c>
      <c r="M12" s="26">
        <v>1150</v>
      </c>
      <c r="N12" s="26">
        <v>1082</v>
      </c>
      <c r="O12" s="26">
        <v>994</v>
      </c>
      <c r="P12" s="26">
        <v>967</v>
      </c>
      <c r="Q12" s="26">
        <v>955</v>
      </c>
      <c r="R12" s="26">
        <v>994</v>
      </c>
      <c r="S12" s="26">
        <v>963</v>
      </c>
      <c r="T12" s="26">
        <v>908</v>
      </c>
      <c r="U12" s="26">
        <v>855</v>
      </c>
      <c r="V12" s="26">
        <v>904</v>
      </c>
      <c r="W12" s="26">
        <v>902</v>
      </c>
      <c r="X12" s="26">
        <v>936</v>
      </c>
      <c r="Y12" s="26">
        <v>975</v>
      </c>
      <c r="Z12" s="26">
        <v>1072</v>
      </c>
      <c r="AA12" s="26">
        <v>1157</v>
      </c>
      <c r="AB12" s="26">
        <v>1024</v>
      </c>
      <c r="AC12" s="26"/>
      <c r="AD12" s="27">
        <v>167</v>
      </c>
      <c r="AE12" s="27">
        <v>127</v>
      </c>
      <c r="AF12" s="28">
        <v>116</v>
      </c>
      <c r="AG12" s="28">
        <v>135</v>
      </c>
      <c r="AH12" s="28">
        <v>164</v>
      </c>
      <c r="AI12" s="28">
        <v>169</v>
      </c>
      <c r="AJ12" s="28">
        <v>163</v>
      </c>
      <c r="AK12" s="28">
        <v>153</v>
      </c>
      <c r="AL12" s="28">
        <v>163</v>
      </c>
      <c r="AM12" s="28">
        <v>181</v>
      </c>
      <c r="AN12" s="28">
        <v>173</v>
      </c>
      <c r="AO12" s="28">
        <v>169</v>
      </c>
      <c r="AP12" s="28">
        <v>178</v>
      </c>
      <c r="AQ12" s="28">
        <v>142</v>
      </c>
      <c r="AR12" s="28">
        <v>151</v>
      </c>
      <c r="AS12" s="26">
        <v>114</v>
      </c>
      <c r="AT12" s="26">
        <v>110</v>
      </c>
      <c r="AU12" s="26">
        <v>130</v>
      </c>
      <c r="AV12" s="26">
        <v>170</v>
      </c>
      <c r="AW12" s="26">
        <v>185</v>
      </c>
      <c r="AX12" s="26">
        <v>179</v>
      </c>
      <c r="AY12" s="26">
        <v>135</v>
      </c>
      <c r="AZ12" s="26">
        <v>149</v>
      </c>
      <c r="BA12" s="29"/>
      <c r="BB12" s="29">
        <v>1152</v>
      </c>
      <c r="BC12" s="29">
        <v>1220</v>
      </c>
      <c r="BD12" s="29">
        <v>1304</v>
      </c>
      <c r="BE12" s="29">
        <v>1361</v>
      </c>
      <c r="BF12" s="29">
        <v>1415</v>
      </c>
      <c r="BG12" s="29">
        <v>1348</v>
      </c>
      <c r="BH12" s="29">
        <v>1351</v>
      </c>
      <c r="BI12" s="29">
        <v>1303</v>
      </c>
      <c r="BJ12" s="29">
        <v>1245</v>
      </c>
      <c r="BK12" s="29">
        <f t="shared" ref="BK12:BT13" si="2">O12+AM12</f>
        <v>1175</v>
      </c>
      <c r="BL12" s="29">
        <f t="shared" si="2"/>
        <v>1140</v>
      </c>
      <c r="BM12" s="29">
        <f t="shared" si="2"/>
        <v>1124</v>
      </c>
      <c r="BN12" s="29">
        <f t="shared" si="2"/>
        <v>1172</v>
      </c>
      <c r="BO12" s="29">
        <f t="shared" si="2"/>
        <v>1105</v>
      </c>
      <c r="BP12" s="29">
        <f t="shared" si="2"/>
        <v>1059</v>
      </c>
      <c r="BQ12" s="29">
        <f t="shared" si="2"/>
        <v>969</v>
      </c>
      <c r="BR12" s="29">
        <f t="shared" si="2"/>
        <v>1014</v>
      </c>
      <c r="BS12" s="29">
        <f t="shared" si="2"/>
        <v>1032</v>
      </c>
      <c r="BT12" s="29">
        <f t="shared" si="2"/>
        <v>1106</v>
      </c>
      <c r="BU12" s="74">
        <f>SUM(Y12,AW12)</f>
        <v>1160</v>
      </c>
      <c r="BV12" s="74">
        <f>SUM(Z12,AX12)</f>
        <v>1251</v>
      </c>
      <c r="BW12" s="74">
        <f>AA12+AY12</f>
        <v>1292</v>
      </c>
      <c r="BX12" s="74">
        <f>AB12+AZ12</f>
        <v>1173</v>
      </c>
    </row>
    <row r="13" spans="1:76" s="30" customFormat="1" ht="9.9499999999999993" customHeight="1">
      <c r="A13" s="25"/>
      <c r="B13" s="25" t="s">
        <v>10</v>
      </c>
      <c r="C13" s="25"/>
      <c r="D13" s="25"/>
      <c r="E13" s="25"/>
      <c r="F13" s="26">
        <v>2968</v>
      </c>
      <c r="G13" s="26">
        <v>3114</v>
      </c>
      <c r="H13" s="26">
        <v>3400</v>
      </c>
      <c r="I13" s="26">
        <v>3556</v>
      </c>
      <c r="J13" s="26">
        <v>3757</v>
      </c>
      <c r="K13" s="26">
        <v>3729</v>
      </c>
      <c r="L13" s="26">
        <v>3635</v>
      </c>
      <c r="M13" s="26">
        <v>3599</v>
      </c>
      <c r="N13" s="26">
        <v>3480</v>
      </c>
      <c r="O13" s="26">
        <v>3313</v>
      </c>
      <c r="P13" s="26">
        <v>3333</v>
      </c>
      <c r="Q13" s="26">
        <v>3473</v>
      </c>
      <c r="R13" s="26">
        <v>3470</v>
      </c>
      <c r="S13" s="26">
        <v>3240</v>
      </c>
      <c r="T13" s="26">
        <v>3212</v>
      </c>
      <c r="U13" s="26">
        <v>3327</v>
      </c>
      <c r="V13" s="26">
        <v>3687</v>
      </c>
      <c r="W13" s="26">
        <v>3836</v>
      </c>
      <c r="X13" s="26">
        <v>4161</v>
      </c>
      <c r="Y13" s="26">
        <v>4410</v>
      </c>
      <c r="Z13" s="26">
        <v>4587</v>
      </c>
      <c r="AA13" s="26">
        <v>4612</v>
      </c>
      <c r="AB13" s="26">
        <v>4485</v>
      </c>
      <c r="AC13" s="26"/>
      <c r="AD13" s="27">
        <v>219</v>
      </c>
      <c r="AE13" s="27">
        <v>216</v>
      </c>
      <c r="AF13" s="28">
        <v>239</v>
      </c>
      <c r="AG13" s="28">
        <v>265</v>
      </c>
      <c r="AH13" s="28">
        <v>277</v>
      </c>
      <c r="AI13" s="28">
        <v>281</v>
      </c>
      <c r="AJ13" s="28">
        <v>295</v>
      </c>
      <c r="AK13" s="28">
        <v>268</v>
      </c>
      <c r="AL13" s="28">
        <v>289</v>
      </c>
      <c r="AM13" s="28">
        <v>272</v>
      </c>
      <c r="AN13" s="28">
        <v>294</v>
      </c>
      <c r="AO13" s="28">
        <v>282</v>
      </c>
      <c r="AP13" s="28">
        <v>280</v>
      </c>
      <c r="AQ13" s="28">
        <v>273</v>
      </c>
      <c r="AR13" s="28">
        <v>258</v>
      </c>
      <c r="AS13" s="26">
        <v>198</v>
      </c>
      <c r="AT13" s="26">
        <v>221</v>
      </c>
      <c r="AU13" s="26">
        <v>246</v>
      </c>
      <c r="AV13" s="26">
        <v>324</v>
      </c>
      <c r="AW13" s="26">
        <v>362</v>
      </c>
      <c r="AX13" s="26">
        <v>334</v>
      </c>
      <c r="AY13" s="26">
        <v>319</v>
      </c>
      <c r="AZ13" s="26">
        <v>335</v>
      </c>
      <c r="BA13" s="29"/>
      <c r="BB13" s="29">
        <v>3187</v>
      </c>
      <c r="BC13" s="29">
        <v>3330</v>
      </c>
      <c r="BD13" s="29">
        <v>3639</v>
      </c>
      <c r="BE13" s="29">
        <v>3821</v>
      </c>
      <c r="BF13" s="29">
        <v>4034</v>
      </c>
      <c r="BG13" s="29">
        <v>4010</v>
      </c>
      <c r="BH13" s="29">
        <v>3930</v>
      </c>
      <c r="BI13" s="29">
        <v>3867</v>
      </c>
      <c r="BJ13" s="29">
        <v>3769</v>
      </c>
      <c r="BK13" s="29">
        <f t="shared" si="2"/>
        <v>3585</v>
      </c>
      <c r="BL13" s="29">
        <f t="shared" si="2"/>
        <v>3627</v>
      </c>
      <c r="BM13" s="29">
        <f t="shared" si="2"/>
        <v>3755</v>
      </c>
      <c r="BN13" s="29">
        <f t="shared" si="2"/>
        <v>3750</v>
      </c>
      <c r="BO13" s="29">
        <f t="shared" si="2"/>
        <v>3513</v>
      </c>
      <c r="BP13" s="29">
        <f t="shared" si="2"/>
        <v>3470</v>
      </c>
      <c r="BQ13" s="29">
        <f t="shared" si="2"/>
        <v>3525</v>
      </c>
      <c r="BR13" s="29">
        <f t="shared" si="2"/>
        <v>3908</v>
      </c>
      <c r="BS13" s="29">
        <f t="shared" si="2"/>
        <v>4082</v>
      </c>
      <c r="BT13" s="29">
        <f t="shared" si="2"/>
        <v>4485</v>
      </c>
      <c r="BU13" s="74">
        <f>SUM(Y13,AW13)</f>
        <v>4772</v>
      </c>
      <c r="BV13" s="74">
        <f>SUM(Z13,AX13)</f>
        <v>4921</v>
      </c>
      <c r="BW13" s="74">
        <f>AA13+AY13</f>
        <v>4931</v>
      </c>
      <c r="BX13" s="74">
        <f>AB13+AZ13</f>
        <v>4820</v>
      </c>
    </row>
    <row r="14" spans="1:76" s="30" customFormat="1" ht="9.9499999999999993" customHeight="1">
      <c r="A14" s="25"/>
      <c r="B14" s="25" t="s">
        <v>11</v>
      </c>
      <c r="C14" s="25"/>
      <c r="D14" s="25"/>
      <c r="E14" s="25"/>
      <c r="F14" s="29">
        <v>2853</v>
      </c>
      <c r="G14" s="29">
        <v>3071</v>
      </c>
      <c r="H14" s="29">
        <v>3205</v>
      </c>
      <c r="I14" s="29">
        <v>3422</v>
      </c>
      <c r="J14" s="29">
        <v>3535</v>
      </c>
      <c r="K14" s="29">
        <v>3502</v>
      </c>
      <c r="L14" s="29">
        <v>3474</v>
      </c>
      <c r="M14" s="29">
        <v>3390</v>
      </c>
      <c r="N14" s="29">
        <v>3278</v>
      </c>
      <c r="O14" s="29">
        <v>3105</v>
      </c>
      <c r="P14" s="29">
        <v>3221</v>
      </c>
      <c r="Q14" s="29">
        <v>3388</v>
      </c>
      <c r="R14" s="29">
        <v>3226</v>
      </c>
      <c r="S14" s="29">
        <v>3056</v>
      </c>
      <c r="T14" s="29">
        <v>3104</v>
      </c>
      <c r="U14" s="29">
        <v>3286</v>
      </c>
      <c r="V14" s="29">
        <v>3509</v>
      </c>
      <c r="W14" s="29">
        <v>3719</v>
      </c>
      <c r="X14" s="29">
        <v>4066</v>
      </c>
      <c r="Y14" s="26">
        <v>4318</v>
      </c>
      <c r="Z14" s="29">
        <v>4418</v>
      </c>
      <c r="AA14" s="29">
        <v>4697</v>
      </c>
      <c r="AB14" s="29"/>
      <c r="AC14" s="29"/>
      <c r="AD14" s="28">
        <v>194</v>
      </c>
      <c r="AE14" s="28">
        <v>198</v>
      </c>
      <c r="AF14" s="28">
        <v>216</v>
      </c>
      <c r="AG14" s="28">
        <v>236</v>
      </c>
      <c r="AH14" s="28">
        <v>255</v>
      </c>
      <c r="AI14" s="28">
        <v>253</v>
      </c>
      <c r="AJ14" s="28">
        <v>255</v>
      </c>
      <c r="AK14" s="28">
        <v>245</v>
      </c>
      <c r="AL14" s="28">
        <v>250</v>
      </c>
      <c r="AM14" s="28">
        <v>269</v>
      </c>
      <c r="AN14" s="28">
        <v>259</v>
      </c>
      <c r="AO14" s="28">
        <v>267</v>
      </c>
      <c r="AP14" s="28">
        <v>257</v>
      </c>
      <c r="AQ14" s="28">
        <v>259</v>
      </c>
      <c r="AR14" s="28">
        <v>223</v>
      </c>
      <c r="AS14" s="29">
        <v>198</v>
      </c>
      <c r="AT14" s="29">
        <v>218</v>
      </c>
      <c r="AU14" s="29">
        <v>241</v>
      </c>
      <c r="AV14" s="29">
        <v>311</v>
      </c>
      <c r="AW14" s="29">
        <v>344</v>
      </c>
      <c r="AX14" s="29">
        <v>315</v>
      </c>
      <c r="AY14" s="29">
        <v>287</v>
      </c>
      <c r="AZ14" s="29"/>
      <c r="BA14" s="29"/>
      <c r="BB14" s="29">
        <v>3047</v>
      </c>
      <c r="BC14" s="29">
        <v>3269</v>
      </c>
      <c r="BD14" s="29">
        <v>3421</v>
      </c>
      <c r="BE14" s="29">
        <v>3658</v>
      </c>
      <c r="BF14" s="29">
        <v>3790</v>
      </c>
      <c r="BG14" s="29">
        <v>3755</v>
      </c>
      <c r="BH14" s="29">
        <v>3729</v>
      </c>
      <c r="BI14" s="29">
        <v>3635</v>
      </c>
      <c r="BJ14" s="45">
        <f t="shared" ref="BJ14:BR14" si="3">N14+AL14</f>
        <v>3528</v>
      </c>
      <c r="BK14" s="29">
        <f t="shared" si="3"/>
        <v>3374</v>
      </c>
      <c r="BL14" s="29">
        <f t="shared" si="3"/>
        <v>3480</v>
      </c>
      <c r="BM14" s="29">
        <f t="shared" si="3"/>
        <v>3655</v>
      </c>
      <c r="BN14" s="29">
        <f t="shared" si="3"/>
        <v>3483</v>
      </c>
      <c r="BO14" s="29">
        <f t="shared" si="3"/>
        <v>3315</v>
      </c>
      <c r="BP14" s="29">
        <f t="shared" si="3"/>
        <v>3327</v>
      </c>
      <c r="BQ14" s="29">
        <f t="shared" si="3"/>
        <v>3484</v>
      </c>
      <c r="BR14" s="29">
        <f t="shared" si="3"/>
        <v>3727</v>
      </c>
      <c r="BS14" s="29">
        <v>3960</v>
      </c>
      <c r="BT14" s="29">
        <f>X14+AV14</f>
        <v>4377</v>
      </c>
      <c r="BU14" s="74">
        <f>Y14+AW14</f>
        <v>4662</v>
      </c>
      <c r="BV14" s="29">
        <f>Z14+AX14</f>
        <v>4733</v>
      </c>
      <c r="BW14" s="29">
        <f>AA14+AY14</f>
        <v>4984</v>
      </c>
      <c r="BX14" s="29"/>
    </row>
    <row r="15" spans="1:76" s="24" customFormat="1" ht="10.5" customHeight="1">
      <c r="A15" s="48" t="s">
        <v>1</v>
      </c>
      <c r="B15" s="48"/>
      <c r="C15" s="48"/>
      <c r="D15" s="48"/>
      <c r="E15" s="48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</row>
    <row r="16" spans="1:76" s="30" customFormat="1" ht="9.9499999999999993" customHeight="1">
      <c r="A16" s="55"/>
      <c r="B16" s="55" t="s">
        <v>9</v>
      </c>
      <c r="C16" s="55"/>
      <c r="D16" s="55"/>
      <c r="E16" s="55"/>
      <c r="F16" s="56">
        <v>339</v>
      </c>
      <c r="G16" s="56">
        <v>360</v>
      </c>
      <c r="H16" s="56">
        <v>378</v>
      </c>
      <c r="I16" s="56">
        <v>378</v>
      </c>
      <c r="J16" s="56">
        <v>383</v>
      </c>
      <c r="K16" s="56">
        <v>438</v>
      </c>
      <c r="L16" s="56">
        <v>413</v>
      </c>
      <c r="M16" s="56">
        <v>391</v>
      </c>
      <c r="N16" s="56">
        <v>346</v>
      </c>
      <c r="O16" s="56">
        <v>387</v>
      </c>
      <c r="P16" s="56">
        <v>397</v>
      </c>
      <c r="Q16" s="56">
        <v>380</v>
      </c>
      <c r="R16" s="56">
        <v>321</v>
      </c>
      <c r="S16" s="56">
        <v>361</v>
      </c>
      <c r="T16" s="56">
        <v>377</v>
      </c>
      <c r="U16" s="56">
        <v>393</v>
      </c>
      <c r="V16" s="56">
        <v>395</v>
      </c>
      <c r="W16" s="56">
        <v>349</v>
      </c>
      <c r="X16" s="56">
        <v>282</v>
      </c>
      <c r="Y16" s="56">
        <v>351</v>
      </c>
      <c r="Z16" s="56">
        <v>363</v>
      </c>
      <c r="AA16" s="56">
        <v>366</v>
      </c>
      <c r="AB16" s="56">
        <v>359</v>
      </c>
      <c r="AC16" s="56"/>
      <c r="AD16" s="57">
        <v>76</v>
      </c>
      <c r="AE16" s="57">
        <v>78</v>
      </c>
      <c r="AF16" s="58">
        <v>79</v>
      </c>
      <c r="AG16" s="58">
        <v>70</v>
      </c>
      <c r="AH16" s="58">
        <v>69</v>
      </c>
      <c r="AI16" s="58">
        <v>89</v>
      </c>
      <c r="AJ16" s="58">
        <v>82</v>
      </c>
      <c r="AK16" s="58">
        <v>67</v>
      </c>
      <c r="AL16" s="58">
        <v>86</v>
      </c>
      <c r="AM16" s="58">
        <v>61</v>
      </c>
      <c r="AN16" s="58">
        <v>50</v>
      </c>
      <c r="AO16" s="58">
        <v>47</v>
      </c>
      <c r="AP16" s="58">
        <v>60</v>
      </c>
      <c r="AQ16" s="58">
        <v>75</v>
      </c>
      <c r="AR16" s="58">
        <v>60</v>
      </c>
      <c r="AS16" s="56">
        <v>73</v>
      </c>
      <c r="AT16" s="56">
        <v>85</v>
      </c>
      <c r="AU16" s="56">
        <v>78</v>
      </c>
      <c r="AV16" s="56">
        <v>82</v>
      </c>
      <c r="AW16" s="56">
        <v>77</v>
      </c>
      <c r="AX16" s="56">
        <v>61</v>
      </c>
      <c r="AY16" s="56">
        <v>77</v>
      </c>
      <c r="AZ16" s="56">
        <v>60</v>
      </c>
      <c r="BA16" s="59"/>
      <c r="BB16" s="59">
        <v>415</v>
      </c>
      <c r="BC16" s="59">
        <v>438</v>
      </c>
      <c r="BD16" s="59">
        <v>457</v>
      </c>
      <c r="BE16" s="59">
        <v>448</v>
      </c>
      <c r="BF16" s="59">
        <v>452</v>
      </c>
      <c r="BG16" s="59">
        <v>527</v>
      </c>
      <c r="BH16" s="59">
        <v>495</v>
      </c>
      <c r="BI16" s="59">
        <v>458</v>
      </c>
      <c r="BJ16" s="59">
        <v>432</v>
      </c>
      <c r="BK16" s="59">
        <f t="shared" ref="BK16:BT17" si="4">O16+AM16</f>
        <v>448</v>
      </c>
      <c r="BL16" s="59">
        <f t="shared" si="4"/>
        <v>447</v>
      </c>
      <c r="BM16" s="59">
        <f t="shared" si="4"/>
        <v>427</v>
      </c>
      <c r="BN16" s="59">
        <f t="shared" si="4"/>
        <v>381</v>
      </c>
      <c r="BO16" s="59">
        <f t="shared" si="4"/>
        <v>436</v>
      </c>
      <c r="BP16" s="59">
        <f t="shared" si="4"/>
        <v>437</v>
      </c>
      <c r="BQ16" s="59">
        <f t="shared" si="4"/>
        <v>466</v>
      </c>
      <c r="BR16" s="59">
        <f t="shared" si="4"/>
        <v>480</v>
      </c>
      <c r="BS16" s="59">
        <f t="shared" si="4"/>
        <v>427</v>
      </c>
      <c r="BT16" s="59">
        <f t="shared" si="4"/>
        <v>364</v>
      </c>
      <c r="BU16" s="59">
        <f>SUM(Y16,AW16)</f>
        <v>428</v>
      </c>
      <c r="BV16" s="59">
        <f>SUM(Z16,AX16)</f>
        <v>424</v>
      </c>
      <c r="BW16" s="59">
        <f>AA16+AY16</f>
        <v>443</v>
      </c>
      <c r="BX16" s="59">
        <f>AB16+AZ16</f>
        <v>419</v>
      </c>
    </row>
    <row r="17" spans="1:76" s="30" customFormat="1" ht="9.9499999999999993" customHeight="1">
      <c r="A17" s="55"/>
      <c r="B17" s="55" t="s">
        <v>10</v>
      </c>
      <c r="C17" s="55"/>
      <c r="D17" s="55"/>
      <c r="E17" s="55"/>
      <c r="F17" s="56">
        <v>1632</v>
      </c>
      <c r="G17" s="56">
        <v>1650</v>
      </c>
      <c r="H17" s="56">
        <v>1730</v>
      </c>
      <c r="I17" s="56">
        <v>1806</v>
      </c>
      <c r="J17" s="56">
        <v>1794</v>
      </c>
      <c r="K17" s="56">
        <v>1814</v>
      </c>
      <c r="L17" s="56">
        <v>1807</v>
      </c>
      <c r="M17" s="56">
        <v>1782</v>
      </c>
      <c r="N17" s="56">
        <v>1753</v>
      </c>
      <c r="O17" s="56">
        <v>1773</v>
      </c>
      <c r="P17" s="56">
        <v>1873</v>
      </c>
      <c r="Q17" s="56">
        <v>1844</v>
      </c>
      <c r="R17" s="56">
        <v>1762</v>
      </c>
      <c r="S17" s="56">
        <v>1753</v>
      </c>
      <c r="T17" s="56">
        <v>1798</v>
      </c>
      <c r="U17" s="56">
        <v>1762</v>
      </c>
      <c r="V17" s="56">
        <v>1799</v>
      </c>
      <c r="W17" s="56">
        <v>1775</v>
      </c>
      <c r="X17" s="56">
        <v>1771</v>
      </c>
      <c r="Y17" s="56">
        <v>1823</v>
      </c>
      <c r="Z17" s="56">
        <v>1849</v>
      </c>
      <c r="AA17" s="56">
        <v>1742</v>
      </c>
      <c r="AB17" s="56">
        <v>1742</v>
      </c>
      <c r="AC17" s="56"/>
      <c r="AD17" s="57">
        <v>147</v>
      </c>
      <c r="AE17" s="57">
        <v>138</v>
      </c>
      <c r="AF17" s="58">
        <v>120</v>
      </c>
      <c r="AG17" s="58">
        <v>139</v>
      </c>
      <c r="AH17" s="58">
        <v>126</v>
      </c>
      <c r="AI17" s="58">
        <v>154</v>
      </c>
      <c r="AJ17" s="58">
        <v>163</v>
      </c>
      <c r="AK17" s="58">
        <v>166</v>
      </c>
      <c r="AL17" s="58">
        <v>148</v>
      </c>
      <c r="AM17" s="58">
        <v>148</v>
      </c>
      <c r="AN17" s="58">
        <v>125</v>
      </c>
      <c r="AO17" s="58">
        <v>128</v>
      </c>
      <c r="AP17" s="58">
        <v>144</v>
      </c>
      <c r="AQ17" s="58">
        <v>174</v>
      </c>
      <c r="AR17" s="58">
        <v>158</v>
      </c>
      <c r="AS17" s="56">
        <v>182</v>
      </c>
      <c r="AT17" s="56">
        <v>202</v>
      </c>
      <c r="AU17" s="56">
        <v>223</v>
      </c>
      <c r="AV17" s="56">
        <v>213</v>
      </c>
      <c r="AW17" s="56">
        <v>168</v>
      </c>
      <c r="AX17" s="56">
        <v>190</v>
      </c>
      <c r="AY17" s="59">
        <v>186</v>
      </c>
      <c r="AZ17" s="59">
        <v>163</v>
      </c>
      <c r="BA17" s="59"/>
      <c r="BB17" s="59">
        <v>1779</v>
      </c>
      <c r="BC17" s="59">
        <v>1788</v>
      </c>
      <c r="BD17" s="59">
        <v>1850</v>
      </c>
      <c r="BE17" s="59">
        <v>1945</v>
      </c>
      <c r="BF17" s="59">
        <v>1920</v>
      </c>
      <c r="BG17" s="59">
        <v>1968</v>
      </c>
      <c r="BH17" s="59">
        <v>1970</v>
      </c>
      <c r="BI17" s="59">
        <v>1948</v>
      </c>
      <c r="BJ17" s="59">
        <v>1901</v>
      </c>
      <c r="BK17" s="59">
        <f t="shared" si="4"/>
        <v>1921</v>
      </c>
      <c r="BL17" s="59">
        <f t="shared" si="4"/>
        <v>1998</v>
      </c>
      <c r="BM17" s="59">
        <f t="shared" si="4"/>
        <v>1972</v>
      </c>
      <c r="BN17" s="59">
        <f t="shared" si="4"/>
        <v>1906</v>
      </c>
      <c r="BO17" s="59">
        <f t="shared" si="4"/>
        <v>1927</v>
      </c>
      <c r="BP17" s="59">
        <f t="shared" si="4"/>
        <v>1956</v>
      </c>
      <c r="BQ17" s="59">
        <f t="shared" si="4"/>
        <v>1944</v>
      </c>
      <c r="BR17" s="59">
        <f t="shared" si="4"/>
        <v>2001</v>
      </c>
      <c r="BS17" s="59">
        <f t="shared" si="4"/>
        <v>1998</v>
      </c>
      <c r="BT17" s="59">
        <f t="shared" si="4"/>
        <v>1984</v>
      </c>
      <c r="BU17" s="59">
        <f>SUM(Y17,AW17)</f>
        <v>1991</v>
      </c>
      <c r="BV17" s="59">
        <f>SUM(Z17,AX17)</f>
        <v>2039</v>
      </c>
      <c r="BW17" s="59">
        <f>AA17+AY17</f>
        <v>1928</v>
      </c>
      <c r="BX17" s="59">
        <f>AB17+AZ17</f>
        <v>1905</v>
      </c>
    </row>
    <row r="18" spans="1:76" s="30" customFormat="1" ht="9.9499999999999993" customHeight="1">
      <c r="A18" s="55"/>
      <c r="B18" s="55" t="s">
        <v>11</v>
      </c>
      <c r="C18" s="55"/>
      <c r="D18" s="55"/>
      <c r="E18" s="55"/>
      <c r="F18" s="59">
        <v>1505</v>
      </c>
      <c r="G18" s="59">
        <v>1529</v>
      </c>
      <c r="H18" s="59">
        <v>1613</v>
      </c>
      <c r="I18" s="59">
        <v>1645</v>
      </c>
      <c r="J18" s="59">
        <v>1672</v>
      </c>
      <c r="K18" s="59">
        <v>1640</v>
      </c>
      <c r="L18" s="59">
        <v>1610</v>
      </c>
      <c r="M18" s="59">
        <v>1610</v>
      </c>
      <c r="N18" s="59">
        <v>1613</v>
      </c>
      <c r="O18" s="59">
        <v>1656</v>
      </c>
      <c r="P18" s="59">
        <v>1726</v>
      </c>
      <c r="Q18" s="59">
        <v>1667</v>
      </c>
      <c r="R18" s="59">
        <v>1633</v>
      </c>
      <c r="S18" s="59">
        <v>1651</v>
      </c>
      <c r="T18" s="59">
        <v>1690</v>
      </c>
      <c r="U18" s="59">
        <v>1681</v>
      </c>
      <c r="V18" s="59">
        <v>1680</v>
      </c>
      <c r="W18" s="59">
        <v>1723</v>
      </c>
      <c r="X18" s="59">
        <v>1732</v>
      </c>
      <c r="Y18" s="56">
        <v>1780</v>
      </c>
      <c r="Z18" s="59">
        <v>1744</v>
      </c>
      <c r="AA18" s="59">
        <v>1684</v>
      </c>
      <c r="AB18" s="59"/>
      <c r="AC18" s="59"/>
      <c r="AD18" s="58">
        <v>135</v>
      </c>
      <c r="AE18" s="58">
        <v>122</v>
      </c>
      <c r="AF18" s="58">
        <v>113</v>
      </c>
      <c r="AG18" s="58">
        <v>129</v>
      </c>
      <c r="AH18" s="58">
        <v>133</v>
      </c>
      <c r="AI18" s="58">
        <v>149</v>
      </c>
      <c r="AJ18" s="58">
        <v>158</v>
      </c>
      <c r="AK18" s="58">
        <v>159</v>
      </c>
      <c r="AL18" s="58">
        <v>146</v>
      </c>
      <c r="AM18" s="58">
        <v>127</v>
      </c>
      <c r="AN18" s="58">
        <v>113</v>
      </c>
      <c r="AO18" s="58">
        <v>127</v>
      </c>
      <c r="AP18" s="58">
        <v>136</v>
      </c>
      <c r="AQ18" s="58">
        <v>159</v>
      </c>
      <c r="AR18" s="58">
        <v>155</v>
      </c>
      <c r="AS18" s="59">
        <v>177</v>
      </c>
      <c r="AT18" s="59">
        <v>192</v>
      </c>
      <c r="AU18" s="59">
        <v>208</v>
      </c>
      <c r="AV18" s="59">
        <v>205</v>
      </c>
      <c r="AW18" s="59">
        <v>156</v>
      </c>
      <c r="AX18" s="59">
        <v>188</v>
      </c>
      <c r="AY18" s="59">
        <v>179</v>
      </c>
      <c r="AZ18" s="59"/>
      <c r="BA18" s="59"/>
      <c r="BB18" s="59">
        <v>1640</v>
      </c>
      <c r="BC18" s="59">
        <v>1651</v>
      </c>
      <c r="BD18" s="59">
        <v>1726</v>
      </c>
      <c r="BE18" s="59">
        <v>1774</v>
      </c>
      <c r="BF18" s="59">
        <v>1805</v>
      </c>
      <c r="BG18" s="59">
        <v>1789</v>
      </c>
      <c r="BH18" s="59">
        <v>1768</v>
      </c>
      <c r="BI18" s="59">
        <v>1769</v>
      </c>
      <c r="BJ18" s="60">
        <f t="shared" ref="BJ18:BR18" si="5">N18+AL18</f>
        <v>1759</v>
      </c>
      <c r="BK18" s="59">
        <f t="shared" si="5"/>
        <v>1783</v>
      </c>
      <c r="BL18" s="59">
        <f t="shared" si="5"/>
        <v>1839</v>
      </c>
      <c r="BM18" s="59">
        <f t="shared" si="5"/>
        <v>1794</v>
      </c>
      <c r="BN18" s="59">
        <f t="shared" si="5"/>
        <v>1769</v>
      </c>
      <c r="BO18" s="59">
        <f t="shared" si="5"/>
        <v>1810</v>
      </c>
      <c r="BP18" s="59">
        <f t="shared" si="5"/>
        <v>1845</v>
      </c>
      <c r="BQ18" s="59">
        <f t="shared" si="5"/>
        <v>1858</v>
      </c>
      <c r="BR18" s="59">
        <f t="shared" si="5"/>
        <v>1872</v>
      </c>
      <c r="BS18" s="59">
        <v>1931</v>
      </c>
      <c r="BT18" s="59">
        <f>X18+AV18</f>
        <v>1937</v>
      </c>
      <c r="BU18" s="59">
        <f>Y18+AW18</f>
        <v>1936</v>
      </c>
      <c r="BV18" s="59">
        <f>Z18+AX18</f>
        <v>1932</v>
      </c>
      <c r="BW18" s="59">
        <f>AA18+AY18</f>
        <v>1863</v>
      </c>
      <c r="BX18" s="59"/>
    </row>
    <row r="19" spans="1:76" s="24" customFormat="1" ht="10.5" hidden="1" customHeight="1">
      <c r="A19" s="18" t="s">
        <v>2</v>
      </c>
      <c r="B19" s="18"/>
      <c r="C19" s="18"/>
      <c r="D19" s="18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23"/>
      <c r="BG19" s="23"/>
      <c r="BH19" s="23"/>
      <c r="BI19" s="23"/>
      <c r="BJ19" s="23"/>
      <c r="BK19" s="23"/>
      <c r="BL19" s="23"/>
    </row>
    <row r="20" spans="1:76" s="30" customFormat="1" ht="9.9499999999999993" hidden="1" customHeight="1">
      <c r="A20" s="25"/>
      <c r="B20" s="25" t="s">
        <v>9</v>
      </c>
      <c r="C20" s="25"/>
      <c r="D20" s="25"/>
      <c r="E20" s="25"/>
      <c r="F20" s="26">
        <v>648</v>
      </c>
      <c r="G20" s="26">
        <v>652</v>
      </c>
      <c r="H20" s="26">
        <v>676</v>
      </c>
      <c r="I20" s="26">
        <v>718</v>
      </c>
      <c r="J20" s="26">
        <v>735</v>
      </c>
      <c r="K20" s="26">
        <v>754</v>
      </c>
      <c r="L20" s="26">
        <v>738</v>
      </c>
      <c r="M20" s="26">
        <v>654</v>
      </c>
      <c r="N20" s="26">
        <v>518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7">
        <v>370</v>
      </c>
      <c r="AD20" s="27">
        <v>343</v>
      </c>
      <c r="AE20" s="28">
        <v>381</v>
      </c>
      <c r="AF20" s="28">
        <v>444</v>
      </c>
      <c r="AG20" s="28">
        <v>397</v>
      </c>
      <c r="AH20" s="28">
        <v>369</v>
      </c>
      <c r="AI20" s="28">
        <v>373</v>
      </c>
      <c r="AJ20" s="28">
        <v>380</v>
      </c>
      <c r="AK20" s="28">
        <v>310</v>
      </c>
      <c r="AL20" s="28"/>
      <c r="AM20" s="28"/>
      <c r="AN20" s="28"/>
      <c r="AO20" s="28"/>
      <c r="AP20" s="29"/>
      <c r="AS20" s="26"/>
      <c r="AT20" s="26"/>
      <c r="AU20" s="26"/>
      <c r="AV20" s="26"/>
      <c r="AW20" s="26"/>
      <c r="AX20" s="26"/>
      <c r="AY20" s="26"/>
      <c r="AZ20" s="26"/>
      <c r="BB20" s="29">
        <v>1018</v>
      </c>
      <c r="BC20" s="29">
        <v>995</v>
      </c>
      <c r="BD20" s="29">
        <v>1057</v>
      </c>
      <c r="BE20" s="29">
        <v>1162</v>
      </c>
      <c r="BF20" s="29">
        <v>1132</v>
      </c>
      <c r="BG20" s="29">
        <v>1123</v>
      </c>
      <c r="BH20" s="29">
        <v>1111</v>
      </c>
      <c r="BI20" s="29">
        <v>1034</v>
      </c>
      <c r="BJ20" s="29">
        <v>828</v>
      </c>
      <c r="BK20" s="28"/>
      <c r="BL20" s="28"/>
    </row>
    <row r="21" spans="1:76" s="30" customFormat="1" ht="9.9499999999999993" hidden="1" customHeight="1">
      <c r="A21" s="25"/>
      <c r="B21" s="25" t="s">
        <v>10</v>
      </c>
      <c r="C21" s="25"/>
      <c r="D21" s="25"/>
      <c r="E21" s="25"/>
      <c r="F21" s="26">
        <v>1838</v>
      </c>
      <c r="G21" s="26">
        <v>1834</v>
      </c>
      <c r="H21" s="26">
        <v>1819</v>
      </c>
      <c r="I21" s="26">
        <v>1883</v>
      </c>
      <c r="J21" s="26">
        <v>1940</v>
      </c>
      <c r="K21" s="26">
        <v>1948</v>
      </c>
      <c r="L21" s="26">
        <v>1889</v>
      </c>
      <c r="M21" s="26">
        <v>1556</v>
      </c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7">
        <v>428</v>
      </c>
      <c r="AD21" s="27">
        <v>391</v>
      </c>
      <c r="AE21" s="28">
        <v>486</v>
      </c>
      <c r="AF21" s="28">
        <v>512</v>
      </c>
      <c r="AG21" s="28">
        <v>464</v>
      </c>
      <c r="AH21" s="28">
        <v>427</v>
      </c>
      <c r="AI21" s="28">
        <v>488</v>
      </c>
      <c r="AJ21" s="28">
        <v>436</v>
      </c>
      <c r="AK21" s="28"/>
      <c r="AL21" s="28"/>
      <c r="AM21" s="28"/>
      <c r="AN21" s="28"/>
      <c r="AO21" s="28"/>
      <c r="AP21" s="29"/>
      <c r="AS21" s="26"/>
      <c r="AT21" s="26"/>
      <c r="AU21" s="26"/>
      <c r="AV21" s="26"/>
      <c r="AW21" s="26"/>
      <c r="AX21" s="26"/>
      <c r="AY21" s="26"/>
      <c r="AZ21" s="26"/>
      <c r="BB21" s="29">
        <v>2266</v>
      </c>
      <c r="BC21" s="29">
        <v>2225</v>
      </c>
      <c r="BD21" s="29">
        <v>2305</v>
      </c>
      <c r="BE21" s="29">
        <v>2395</v>
      </c>
      <c r="BF21" s="29">
        <v>2404</v>
      </c>
      <c r="BG21" s="29">
        <v>2375</v>
      </c>
      <c r="BH21" s="29">
        <v>2377</v>
      </c>
      <c r="BI21" s="29">
        <v>1992</v>
      </c>
      <c r="BK21" s="28"/>
      <c r="BL21" s="28"/>
    </row>
    <row r="22" spans="1:76" s="30" customFormat="1" ht="9.9499999999999993" hidden="1" customHeight="1">
      <c r="A22" s="25"/>
      <c r="B22" s="25" t="s">
        <v>11</v>
      </c>
      <c r="C22" s="25"/>
      <c r="D22" s="25"/>
      <c r="E22" s="25"/>
      <c r="F22" s="29">
        <v>1767</v>
      </c>
      <c r="G22" s="29">
        <v>1785</v>
      </c>
      <c r="H22" s="29">
        <v>1804</v>
      </c>
      <c r="I22" s="29">
        <v>1843</v>
      </c>
      <c r="J22" s="29">
        <v>1880</v>
      </c>
      <c r="K22" s="29">
        <v>1855</v>
      </c>
      <c r="L22" s="29">
        <v>1815</v>
      </c>
      <c r="M22" s="29">
        <v>1410</v>
      </c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8">
        <v>416</v>
      </c>
      <c r="AD22" s="28">
        <v>414</v>
      </c>
      <c r="AE22" s="28">
        <v>488</v>
      </c>
      <c r="AF22" s="28">
        <v>471</v>
      </c>
      <c r="AG22" s="28">
        <v>478</v>
      </c>
      <c r="AH22" s="28">
        <v>469</v>
      </c>
      <c r="AI22" s="28">
        <v>477</v>
      </c>
      <c r="AJ22" s="28">
        <v>396</v>
      </c>
      <c r="AK22" s="28"/>
      <c r="AL22" s="28"/>
      <c r="AM22" s="28"/>
      <c r="AN22" s="28"/>
      <c r="AO22" s="28"/>
      <c r="AP22" s="29"/>
      <c r="AS22" s="29"/>
      <c r="AT22" s="29"/>
      <c r="AU22" s="29"/>
      <c r="AV22" s="29"/>
      <c r="AW22" s="29"/>
      <c r="AX22" s="29"/>
      <c r="AY22" s="29"/>
      <c r="AZ22" s="29"/>
      <c r="BB22" s="29">
        <v>2183</v>
      </c>
      <c r="BC22" s="29">
        <v>2199</v>
      </c>
      <c r="BD22" s="29">
        <v>2292</v>
      </c>
      <c r="BE22" s="29">
        <v>2314</v>
      </c>
      <c r="BF22" s="29">
        <v>2358</v>
      </c>
      <c r="BG22" s="29">
        <v>2324</v>
      </c>
      <c r="BH22" s="29">
        <v>2292</v>
      </c>
      <c r="BI22" s="29">
        <v>1806</v>
      </c>
      <c r="BJ22" s="31"/>
      <c r="BK22" s="28"/>
      <c r="BL22" s="28"/>
    </row>
    <row r="23" spans="1:76" s="24" customFormat="1" ht="10.5" customHeight="1">
      <c r="A23" s="18" t="s">
        <v>3</v>
      </c>
      <c r="B23" s="18"/>
      <c r="C23" s="18"/>
      <c r="D23" s="18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</row>
    <row r="24" spans="1:76" s="30" customFormat="1" ht="9.9499999999999993" customHeight="1">
      <c r="A24" s="25"/>
      <c r="B24" s="25" t="s">
        <v>9</v>
      </c>
      <c r="C24" s="25"/>
      <c r="D24" s="25"/>
      <c r="E24" s="25"/>
      <c r="F24" s="26">
        <v>992</v>
      </c>
      <c r="G24" s="26">
        <v>963</v>
      </c>
      <c r="H24" s="26">
        <v>996</v>
      </c>
      <c r="I24" s="26">
        <v>999</v>
      </c>
      <c r="J24" s="26">
        <v>1443</v>
      </c>
      <c r="K24" s="26">
        <v>1543</v>
      </c>
      <c r="L24" s="26">
        <v>1516</v>
      </c>
      <c r="M24" s="26">
        <v>1438</v>
      </c>
      <c r="N24" s="26">
        <v>1348</v>
      </c>
      <c r="O24" s="26">
        <v>1343</v>
      </c>
      <c r="P24" s="26">
        <v>1326</v>
      </c>
      <c r="Q24" s="26">
        <v>1278</v>
      </c>
      <c r="R24" s="26">
        <v>1288</v>
      </c>
      <c r="S24" s="26">
        <v>1422</v>
      </c>
      <c r="T24" s="26">
        <v>1707</v>
      </c>
      <c r="U24" s="26">
        <v>2026</v>
      </c>
      <c r="V24" s="26">
        <v>2241</v>
      </c>
      <c r="W24" s="26">
        <v>2302</v>
      </c>
      <c r="X24" s="26">
        <v>2308</v>
      </c>
      <c r="Y24" s="26">
        <v>2330</v>
      </c>
      <c r="Z24" s="26">
        <v>2515</v>
      </c>
      <c r="AA24" s="26">
        <v>2398</v>
      </c>
      <c r="AB24" s="26">
        <v>2431</v>
      </c>
      <c r="AC24" s="26"/>
      <c r="AD24" s="27">
        <v>456</v>
      </c>
      <c r="AE24" s="27">
        <v>472</v>
      </c>
      <c r="AF24" s="28">
        <v>442</v>
      </c>
      <c r="AG24" s="28">
        <v>464</v>
      </c>
      <c r="AH24" s="28">
        <v>505</v>
      </c>
      <c r="AI24" s="28">
        <v>460</v>
      </c>
      <c r="AJ24" s="28">
        <v>536</v>
      </c>
      <c r="AK24" s="28">
        <v>519</v>
      </c>
      <c r="AL24" s="28">
        <v>548</v>
      </c>
      <c r="AM24" s="28">
        <v>562</v>
      </c>
      <c r="AN24" s="28">
        <v>596</v>
      </c>
      <c r="AO24" s="28">
        <v>621</v>
      </c>
      <c r="AP24" s="28">
        <v>604</v>
      </c>
      <c r="AQ24" s="28">
        <v>647</v>
      </c>
      <c r="AR24" s="28">
        <v>661</v>
      </c>
      <c r="AS24" s="26">
        <v>595</v>
      </c>
      <c r="AT24" s="26">
        <v>697</v>
      </c>
      <c r="AU24" s="26">
        <v>744</v>
      </c>
      <c r="AV24" s="26">
        <v>810</v>
      </c>
      <c r="AW24" s="26">
        <v>866</v>
      </c>
      <c r="AX24" s="26">
        <v>884</v>
      </c>
      <c r="AY24" s="26">
        <v>905</v>
      </c>
      <c r="AZ24" s="26">
        <v>848</v>
      </c>
      <c r="BA24" s="29"/>
      <c r="BB24" s="29">
        <v>1448</v>
      </c>
      <c r="BC24" s="29">
        <v>1435</v>
      </c>
      <c r="BD24" s="29">
        <v>1438</v>
      </c>
      <c r="BE24" s="29">
        <v>1463</v>
      </c>
      <c r="BF24" s="29">
        <v>1948</v>
      </c>
      <c r="BG24" s="29">
        <v>2003</v>
      </c>
      <c r="BH24" s="29">
        <v>2052</v>
      </c>
      <c r="BI24" s="29">
        <v>1957</v>
      </c>
      <c r="BJ24" s="29">
        <v>1896</v>
      </c>
      <c r="BK24" s="29">
        <f t="shared" ref="BK24:BT25" si="6">O24+AM24</f>
        <v>1905</v>
      </c>
      <c r="BL24" s="29">
        <f t="shared" si="6"/>
        <v>1922</v>
      </c>
      <c r="BM24" s="29">
        <f t="shared" si="6"/>
        <v>1899</v>
      </c>
      <c r="BN24" s="29">
        <f t="shared" si="6"/>
        <v>1892</v>
      </c>
      <c r="BO24" s="29">
        <f t="shared" si="6"/>
        <v>2069</v>
      </c>
      <c r="BP24" s="29">
        <f t="shared" si="6"/>
        <v>2368</v>
      </c>
      <c r="BQ24" s="29">
        <f t="shared" si="6"/>
        <v>2621</v>
      </c>
      <c r="BR24" s="29">
        <f t="shared" si="6"/>
        <v>2938</v>
      </c>
      <c r="BS24" s="29">
        <f t="shared" si="6"/>
        <v>3046</v>
      </c>
      <c r="BT24" s="29">
        <f t="shared" si="6"/>
        <v>3118</v>
      </c>
      <c r="BU24" s="74">
        <f>SUM(Y24,AW24)</f>
        <v>3196</v>
      </c>
      <c r="BV24" s="74">
        <f>SUM(Z24,AX24)</f>
        <v>3399</v>
      </c>
      <c r="BW24" s="74">
        <f>AA24+AY24</f>
        <v>3303</v>
      </c>
      <c r="BX24" s="74">
        <f>AB24+AZ24</f>
        <v>3279</v>
      </c>
    </row>
    <row r="25" spans="1:76" s="30" customFormat="1" ht="9.9499999999999993" customHeight="1">
      <c r="A25" s="25"/>
      <c r="B25" s="25" t="s">
        <v>10</v>
      </c>
      <c r="C25" s="25"/>
      <c r="D25" s="25"/>
      <c r="E25" s="25"/>
      <c r="F25" s="26">
        <v>4205</v>
      </c>
      <c r="G25" s="26">
        <v>4337</v>
      </c>
      <c r="H25" s="26">
        <v>4494</v>
      </c>
      <c r="I25" s="26">
        <v>4604</v>
      </c>
      <c r="J25" s="26">
        <v>4876</v>
      </c>
      <c r="K25" s="26">
        <v>4963</v>
      </c>
      <c r="L25" s="26">
        <v>4782</v>
      </c>
      <c r="M25" s="26">
        <v>4690</v>
      </c>
      <c r="N25" s="26">
        <v>4551</v>
      </c>
      <c r="O25" s="26">
        <v>4445</v>
      </c>
      <c r="P25" s="26">
        <v>4600</v>
      </c>
      <c r="Q25" s="26">
        <v>4676</v>
      </c>
      <c r="R25" s="26">
        <v>5030</v>
      </c>
      <c r="S25" s="26">
        <v>5448</v>
      </c>
      <c r="T25" s="26">
        <v>5935</v>
      </c>
      <c r="U25" s="26">
        <v>6495</v>
      </c>
      <c r="V25" s="26">
        <v>7123</v>
      </c>
      <c r="W25" s="26">
        <v>7523</v>
      </c>
      <c r="X25" s="26">
        <v>7949</v>
      </c>
      <c r="Y25" s="26">
        <v>8296</v>
      </c>
      <c r="Z25" s="26">
        <v>8255</v>
      </c>
      <c r="AA25" s="26">
        <v>8193</v>
      </c>
      <c r="AB25" s="26">
        <v>7598</v>
      </c>
      <c r="AC25" s="26"/>
      <c r="AD25" s="27">
        <v>742</v>
      </c>
      <c r="AE25" s="27">
        <v>677</v>
      </c>
      <c r="AF25" s="28">
        <v>701</v>
      </c>
      <c r="AG25" s="28">
        <v>772</v>
      </c>
      <c r="AH25" s="28">
        <v>802</v>
      </c>
      <c r="AI25" s="28">
        <v>866</v>
      </c>
      <c r="AJ25" s="28">
        <v>912</v>
      </c>
      <c r="AK25" s="28">
        <v>903</v>
      </c>
      <c r="AL25" s="28">
        <v>859</v>
      </c>
      <c r="AM25" s="28">
        <v>847</v>
      </c>
      <c r="AN25" s="28">
        <v>947</v>
      </c>
      <c r="AO25" s="28">
        <v>996</v>
      </c>
      <c r="AP25" s="28">
        <v>996</v>
      </c>
      <c r="AQ25" s="28">
        <v>1069</v>
      </c>
      <c r="AR25" s="28">
        <v>997</v>
      </c>
      <c r="AS25" s="26">
        <v>1013</v>
      </c>
      <c r="AT25" s="26">
        <v>1161</v>
      </c>
      <c r="AU25" s="26">
        <v>1266</v>
      </c>
      <c r="AV25" s="26">
        <v>1363</v>
      </c>
      <c r="AW25" s="26">
        <v>1349</v>
      </c>
      <c r="AX25" s="26">
        <v>1414</v>
      </c>
      <c r="AY25" s="26">
        <v>1337</v>
      </c>
      <c r="AZ25" s="26">
        <v>1181</v>
      </c>
      <c r="BA25" s="29"/>
      <c r="BB25" s="29">
        <v>4947</v>
      </c>
      <c r="BC25" s="29">
        <v>5014</v>
      </c>
      <c r="BD25" s="29">
        <v>5195</v>
      </c>
      <c r="BE25" s="29">
        <v>5376</v>
      </c>
      <c r="BF25" s="29">
        <v>5678</v>
      </c>
      <c r="BG25" s="29">
        <v>5829</v>
      </c>
      <c r="BH25" s="29">
        <v>5694</v>
      </c>
      <c r="BI25" s="29">
        <v>5593</v>
      </c>
      <c r="BJ25" s="29">
        <v>5410</v>
      </c>
      <c r="BK25" s="29">
        <f t="shared" si="6"/>
        <v>5292</v>
      </c>
      <c r="BL25" s="29">
        <f t="shared" si="6"/>
        <v>5547</v>
      </c>
      <c r="BM25" s="29">
        <f t="shared" si="6"/>
        <v>5672</v>
      </c>
      <c r="BN25" s="29">
        <f t="shared" si="6"/>
        <v>6026</v>
      </c>
      <c r="BO25" s="29">
        <f t="shared" si="6"/>
        <v>6517</v>
      </c>
      <c r="BP25" s="29">
        <f t="shared" si="6"/>
        <v>6932</v>
      </c>
      <c r="BQ25" s="29">
        <f t="shared" si="6"/>
        <v>7508</v>
      </c>
      <c r="BR25" s="29">
        <f t="shared" si="6"/>
        <v>8284</v>
      </c>
      <c r="BS25" s="29">
        <f t="shared" si="6"/>
        <v>8789</v>
      </c>
      <c r="BT25" s="29">
        <f t="shared" si="6"/>
        <v>9312</v>
      </c>
      <c r="BU25" s="74">
        <f>SUM(Y25,AW25)</f>
        <v>9645</v>
      </c>
      <c r="BV25" s="74">
        <f>SUM(Z25,AX25)</f>
        <v>9669</v>
      </c>
      <c r="BW25" s="74">
        <f>AA25+AY25</f>
        <v>9530</v>
      </c>
      <c r="BX25" s="74">
        <f>AB25+AZ25</f>
        <v>8779</v>
      </c>
    </row>
    <row r="26" spans="1:76" s="30" customFormat="1" ht="9.9499999999999993" customHeight="1">
      <c r="A26" s="25"/>
      <c r="B26" s="25" t="s">
        <v>11</v>
      </c>
      <c r="C26" s="25"/>
      <c r="D26" s="25"/>
      <c r="E26" s="25"/>
      <c r="F26" s="29">
        <v>3741</v>
      </c>
      <c r="G26" s="29">
        <v>3863</v>
      </c>
      <c r="H26" s="29">
        <v>4003</v>
      </c>
      <c r="I26" s="29">
        <v>4072</v>
      </c>
      <c r="J26" s="29">
        <v>4373</v>
      </c>
      <c r="K26" s="29">
        <v>4397</v>
      </c>
      <c r="L26" s="29">
        <v>4255</v>
      </c>
      <c r="M26" s="29">
        <v>4134</v>
      </c>
      <c r="N26" s="29">
        <v>3914</v>
      </c>
      <c r="O26" s="29">
        <v>3935</v>
      </c>
      <c r="P26" s="29">
        <v>4056</v>
      </c>
      <c r="Q26" s="29">
        <v>4204</v>
      </c>
      <c r="R26" s="29">
        <v>4609</v>
      </c>
      <c r="S26" s="29">
        <v>4835</v>
      </c>
      <c r="T26" s="29">
        <v>5385</v>
      </c>
      <c r="U26" s="29">
        <v>5914</v>
      </c>
      <c r="V26" s="29">
        <v>6413</v>
      </c>
      <c r="W26" s="29">
        <v>6771</v>
      </c>
      <c r="X26" s="29">
        <v>7073</v>
      </c>
      <c r="Y26" s="26">
        <v>7324</v>
      </c>
      <c r="Z26" s="29">
        <v>7282</v>
      </c>
      <c r="AA26" s="29">
        <v>7143</v>
      </c>
      <c r="AB26" s="29"/>
      <c r="AC26" s="29"/>
      <c r="AD26" s="28">
        <v>690</v>
      </c>
      <c r="AE26" s="28">
        <v>665</v>
      </c>
      <c r="AF26" s="28">
        <v>695</v>
      </c>
      <c r="AG26" s="28">
        <v>791</v>
      </c>
      <c r="AH26" s="28">
        <v>802</v>
      </c>
      <c r="AI26" s="28">
        <v>813</v>
      </c>
      <c r="AJ26" s="28">
        <v>881</v>
      </c>
      <c r="AK26" s="28">
        <v>878</v>
      </c>
      <c r="AL26" s="28">
        <v>827</v>
      </c>
      <c r="AM26" s="28">
        <v>861</v>
      </c>
      <c r="AN26" s="28">
        <v>938</v>
      </c>
      <c r="AO26" s="28">
        <v>943</v>
      </c>
      <c r="AP26" s="28">
        <v>1014</v>
      </c>
      <c r="AQ26" s="28">
        <v>1037</v>
      </c>
      <c r="AR26" s="28">
        <v>969</v>
      </c>
      <c r="AS26" s="29">
        <v>1066</v>
      </c>
      <c r="AT26" s="29">
        <v>1176</v>
      </c>
      <c r="AU26" s="29">
        <v>1270</v>
      </c>
      <c r="AV26" s="29">
        <v>1347</v>
      </c>
      <c r="AW26" s="29">
        <v>1334</v>
      </c>
      <c r="AX26" s="29">
        <v>1379</v>
      </c>
      <c r="AY26" s="29">
        <v>1324</v>
      </c>
      <c r="AZ26" s="29"/>
      <c r="BA26" s="29"/>
      <c r="BB26" s="29">
        <v>4431</v>
      </c>
      <c r="BC26" s="29">
        <v>4528</v>
      </c>
      <c r="BD26" s="29">
        <v>4698</v>
      </c>
      <c r="BE26" s="29">
        <v>4863</v>
      </c>
      <c r="BF26" s="29">
        <v>5175</v>
      </c>
      <c r="BG26" s="29">
        <v>5210</v>
      </c>
      <c r="BH26" s="29">
        <v>5136</v>
      </c>
      <c r="BI26" s="29">
        <v>5012</v>
      </c>
      <c r="BJ26" s="45">
        <f t="shared" ref="BJ26:BR26" si="7">N26+AL26</f>
        <v>4741</v>
      </c>
      <c r="BK26" s="29">
        <f t="shared" si="7"/>
        <v>4796</v>
      </c>
      <c r="BL26" s="29">
        <f t="shared" si="7"/>
        <v>4994</v>
      </c>
      <c r="BM26" s="29">
        <f t="shared" si="7"/>
        <v>5147</v>
      </c>
      <c r="BN26" s="29">
        <f t="shared" si="7"/>
        <v>5623</v>
      </c>
      <c r="BO26" s="29">
        <f t="shared" si="7"/>
        <v>5872</v>
      </c>
      <c r="BP26" s="29">
        <f t="shared" si="7"/>
        <v>6354</v>
      </c>
      <c r="BQ26" s="29">
        <f t="shared" si="7"/>
        <v>6980</v>
      </c>
      <c r="BR26" s="29">
        <f t="shared" si="7"/>
        <v>7589</v>
      </c>
      <c r="BS26" s="29">
        <v>8041</v>
      </c>
      <c r="BT26" s="29">
        <f>X26+AV26</f>
        <v>8420</v>
      </c>
      <c r="BU26" s="74">
        <f>Y26+AW26</f>
        <v>8658</v>
      </c>
      <c r="BV26" s="29">
        <f>Z26+AX26</f>
        <v>8661</v>
      </c>
      <c r="BW26" s="29">
        <f>AA26+AY26</f>
        <v>8467</v>
      </c>
      <c r="BX26" s="29"/>
    </row>
    <row r="27" spans="1:76" s="30" customFormat="1" ht="9.9499999999999993" hidden="1" customHeight="1">
      <c r="A27" s="18" t="s">
        <v>4</v>
      </c>
      <c r="B27" s="18"/>
      <c r="C27" s="18"/>
      <c r="D27" s="18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20"/>
      <c r="AD27" s="20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2"/>
      <c r="AQ27" s="22"/>
      <c r="AR27" s="22"/>
      <c r="AS27" s="19"/>
      <c r="AT27" s="19"/>
      <c r="AU27" s="19"/>
      <c r="AV27" s="19"/>
      <c r="AW27" s="19"/>
      <c r="AX27" s="19"/>
      <c r="AY27" s="19"/>
      <c r="AZ27" s="19"/>
      <c r="BA27" s="22"/>
      <c r="BB27" s="22"/>
      <c r="BC27" s="22"/>
      <c r="BD27" s="22"/>
      <c r="BE27" s="22"/>
      <c r="BF27" s="23"/>
      <c r="BG27" s="23"/>
      <c r="BH27" s="23"/>
      <c r="BI27" s="23"/>
      <c r="BJ27" s="23"/>
      <c r="BK27" s="23"/>
      <c r="BL27" s="23"/>
      <c r="BM27" s="29"/>
      <c r="BN27" s="29"/>
      <c r="BO27" s="29">
        <f>S27+AQ27</f>
        <v>0</v>
      </c>
      <c r="BP27" s="29"/>
      <c r="BQ27" s="29"/>
      <c r="BR27" s="29"/>
      <c r="BS27" s="29"/>
      <c r="BT27" s="29"/>
      <c r="BU27" s="74">
        <f>SUM(Y27,AW27)</f>
        <v>0</v>
      </c>
      <c r="BV27" s="29"/>
      <c r="BW27" s="29"/>
      <c r="BX27" s="29"/>
    </row>
    <row r="28" spans="1:76" s="30" customFormat="1" ht="9.9499999999999993" hidden="1" customHeight="1">
      <c r="A28" s="25"/>
      <c r="B28" s="25" t="s">
        <v>9</v>
      </c>
      <c r="C28" s="25"/>
      <c r="D28" s="25"/>
      <c r="E28" s="25"/>
      <c r="F28" s="26">
        <v>474</v>
      </c>
      <c r="G28" s="26">
        <v>414</v>
      </c>
      <c r="H28" s="26">
        <v>422</v>
      </c>
      <c r="I28" s="26">
        <v>438</v>
      </c>
      <c r="J28" s="26">
        <v>454</v>
      </c>
      <c r="K28" s="26">
        <v>498</v>
      </c>
      <c r="L28" s="26">
        <v>541</v>
      </c>
      <c r="M28" s="26">
        <v>558</v>
      </c>
      <c r="N28" s="26">
        <v>505</v>
      </c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7">
        <v>129</v>
      </c>
      <c r="AD28" s="27">
        <v>157</v>
      </c>
      <c r="AE28" s="27">
        <v>136</v>
      </c>
      <c r="AF28" s="27">
        <v>130</v>
      </c>
      <c r="AG28" s="27">
        <v>119</v>
      </c>
      <c r="AH28" s="27">
        <v>120</v>
      </c>
      <c r="AI28" s="27">
        <v>135</v>
      </c>
      <c r="AJ28" s="27">
        <v>152</v>
      </c>
      <c r="AK28" s="27">
        <v>176</v>
      </c>
      <c r="AL28" s="27"/>
      <c r="AM28" s="27"/>
      <c r="AN28" s="27"/>
      <c r="AO28" s="27"/>
      <c r="AP28" s="26"/>
      <c r="AS28" s="26"/>
      <c r="AT28" s="26"/>
      <c r="AU28" s="26"/>
      <c r="AV28" s="26"/>
      <c r="AW28" s="26"/>
      <c r="AX28" s="26"/>
      <c r="AY28" s="26"/>
      <c r="AZ28" s="26"/>
      <c r="BA28" s="29">
        <v>603</v>
      </c>
      <c r="BB28" s="29">
        <v>603</v>
      </c>
      <c r="BC28" s="29">
        <v>571</v>
      </c>
      <c r="BD28" s="29">
        <v>558</v>
      </c>
      <c r="BE28" s="29">
        <v>568</v>
      </c>
      <c r="BF28" s="29">
        <v>573</v>
      </c>
      <c r="BG28" s="29">
        <v>618</v>
      </c>
      <c r="BH28" s="29">
        <v>676</v>
      </c>
      <c r="BI28" s="29">
        <v>710</v>
      </c>
      <c r="BJ28" s="29">
        <v>681</v>
      </c>
      <c r="BM28" s="29"/>
      <c r="BN28" s="29"/>
      <c r="BO28" s="29">
        <f>S28+AQ28</f>
        <v>0</v>
      </c>
      <c r="BP28" s="29"/>
      <c r="BQ28" s="29"/>
      <c r="BR28" s="29"/>
      <c r="BS28" s="29"/>
      <c r="BT28" s="29"/>
      <c r="BU28" s="74">
        <f>SUM(Y28,AW28)</f>
        <v>0</v>
      </c>
      <c r="BV28" s="29"/>
      <c r="BW28" s="29"/>
      <c r="BX28" s="29"/>
    </row>
    <row r="29" spans="1:76" s="30" customFormat="1" ht="9.9499999999999993" hidden="1" customHeight="1">
      <c r="A29" s="32"/>
      <c r="B29" s="25" t="s">
        <v>10</v>
      </c>
      <c r="C29" s="25"/>
      <c r="D29" s="25"/>
      <c r="E29" s="25"/>
      <c r="F29" s="26">
        <v>1141</v>
      </c>
      <c r="G29" s="26">
        <v>1102</v>
      </c>
      <c r="H29" s="26">
        <v>1092</v>
      </c>
      <c r="I29" s="26">
        <v>1129</v>
      </c>
      <c r="J29" s="26">
        <v>1171</v>
      </c>
      <c r="K29" s="26">
        <v>1209</v>
      </c>
      <c r="L29" s="26">
        <v>1288</v>
      </c>
      <c r="M29" s="26">
        <v>1306</v>
      </c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7">
        <v>224</v>
      </c>
      <c r="AD29" s="27">
        <v>235</v>
      </c>
      <c r="AE29" s="27">
        <v>216</v>
      </c>
      <c r="AF29" s="27">
        <v>228</v>
      </c>
      <c r="AG29" s="27">
        <v>199</v>
      </c>
      <c r="AH29" s="27">
        <v>207</v>
      </c>
      <c r="AI29" s="27">
        <v>212</v>
      </c>
      <c r="AJ29" s="27">
        <v>230</v>
      </c>
      <c r="AK29" s="27"/>
      <c r="AL29" s="27"/>
      <c r="AM29" s="27"/>
      <c r="AN29" s="27"/>
      <c r="AO29" s="27"/>
      <c r="AP29" s="26"/>
      <c r="AS29" s="26"/>
      <c r="AT29" s="26"/>
      <c r="AU29" s="26"/>
      <c r="AV29" s="26"/>
      <c r="AW29" s="26"/>
      <c r="AX29" s="26"/>
      <c r="AY29" s="26"/>
      <c r="AZ29" s="26"/>
      <c r="BA29" s="29">
        <v>1365</v>
      </c>
      <c r="BB29" s="29">
        <v>1365</v>
      </c>
      <c r="BC29" s="29">
        <v>1337</v>
      </c>
      <c r="BD29" s="29">
        <v>1308</v>
      </c>
      <c r="BE29" s="29">
        <v>1357</v>
      </c>
      <c r="BF29" s="29">
        <v>1370</v>
      </c>
      <c r="BG29" s="29">
        <v>1416</v>
      </c>
      <c r="BH29" s="29">
        <v>1500</v>
      </c>
      <c r="BI29" s="29">
        <v>1536</v>
      </c>
      <c r="BJ29" s="29"/>
      <c r="BM29" s="29"/>
      <c r="BN29" s="29"/>
      <c r="BO29" s="29">
        <f>S29+AQ29</f>
        <v>0</v>
      </c>
      <c r="BP29" s="29"/>
      <c r="BQ29" s="29"/>
      <c r="BR29" s="29"/>
      <c r="BS29" s="29"/>
      <c r="BT29" s="29"/>
      <c r="BU29" s="74">
        <f>SUM(Y29,AW29)</f>
        <v>0</v>
      </c>
      <c r="BV29" s="29"/>
      <c r="BW29" s="29"/>
      <c r="BX29" s="29"/>
    </row>
    <row r="30" spans="1:76" s="30" customFormat="1" ht="9.9499999999999993" hidden="1" customHeight="1">
      <c r="A30" s="32"/>
      <c r="B30" s="25" t="s">
        <v>11</v>
      </c>
      <c r="C30" s="25"/>
      <c r="D30" s="25"/>
      <c r="E30" s="25"/>
      <c r="F30" s="29">
        <v>1077</v>
      </c>
      <c r="G30" s="29">
        <v>1047</v>
      </c>
      <c r="H30" s="29">
        <v>1047</v>
      </c>
      <c r="I30" s="29">
        <v>1098</v>
      </c>
      <c r="J30" s="29">
        <v>1143</v>
      </c>
      <c r="K30" s="29">
        <v>1201</v>
      </c>
      <c r="L30" s="29">
        <v>1282</v>
      </c>
      <c r="M30" s="29">
        <v>1255</v>
      </c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8">
        <v>223</v>
      </c>
      <c r="AD30" s="28">
        <v>221</v>
      </c>
      <c r="AE30" s="28">
        <v>214</v>
      </c>
      <c r="AF30" s="28">
        <v>190</v>
      </c>
      <c r="AG30" s="28">
        <v>173</v>
      </c>
      <c r="AH30" s="28">
        <v>198</v>
      </c>
      <c r="AI30" s="28">
        <v>201</v>
      </c>
      <c r="AJ30" s="28">
        <v>221</v>
      </c>
      <c r="AK30" s="28"/>
      <c r="AL30" s="28"/>
      <c r="AM30" s="28"/>
      <c r="AN30" s="28"/>
      <c r="AO30" s="28"/>
      <c r="AP30" s="29"/>
      <c r="AS30" s="29"/>
      <c r="AT30" s="29"/>
      <c r="AU30" s="29"/>
      <c r="AV30" s="29"/>
      <c r="AW30" s="29"/>
      <c r="AX30" s="29"/>
      <c r="AY30" s="29"/>
      <c r="AZ30" s="29"/>
      <c r="BA30" s="29">
        <v>1300</v>
      </c>
      <c r="BB30" s="29">
        <v>1300</v>
      </c>
      <c r="BC30" s="29">
        <v>1268</v>
      </c>
      <c r="BD30" s="29">
        <v>1261</v>
      </c>
      <c r="BE30" s="29">
        <v>1288</v>
      </c>
      <c r="BF30" s="29">
        <v>1316</v>
      </c>
      <c r="BG30" s="29">
        <v>1399</v>
      </c>
      <c r="BH30" s="29">
        <v>1483</v>
      </c>
      <c r="BI30" s="29">
        <v>1476</v>
      </c>
      <c r="BJ30" s="31"/>
      <c r="BK30" s="31"/>
      <c r="BL30" s="31"/>
      <c r="BM30" s="29"/>
      <c r="BN30" s="29"/>
      <c r="BO30" s="29">
        <f>S30+AQ30</f>
        <v>0</v>
      </c>
      <c r="BP30" s="29"/>
      <c r="BQ30" s="29"/>
      <c r="BR30" s="29"/>
      <c r="BS30" s="29"/>
      <c r="BT30" s="29"/>
      <c r="BU30" s="74">
        <f>SUM(Y30,AW30)</f>
        <v>0</v>
      </c>
      <c r="BV30" s="29"/>
      <c r="BW30" s="29"/>
      <c r="BX30" s="29"/>
    </row>
    <row r="31" spans="1:76" s="24" customFormat="1" ht="10.5" customHeight="1">
      <c r="A31" s="61" t="s">
        <v>24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9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48"/>
      <c r="AT31" s="48"/>
      <c r="AU31" s="48"/>
      <c r="AV31" s="48"/>
      <c r="AW31" s="48"/>
      <c r="AX31" s="48"/>
      <c r="AY31" s="48"/>
      <c r="AZ31" s="48"/>
      <c r="BA31" s="49"/>
      <c r="BB31" s="49"/>
      <c r="BC31" s="49"/>
      <c r="BD31" s="49"/>
      <c r="BE31" s="49"/>
      <c r="BF31" s="49"/>
      <c r="BG31" s="49"/>
      <c r="BH31" s="53"/>
      <c r="BI31" s="53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</row>
    <row r="32" spans="1:76" s="30" customFormat="1" ht="9.9499999999999993" customHeight="1">
      <c r="A32" s="55"/>
      <c r="B32" s="55" t="s">
        <v>9</v>
      </c>
      <c r="C32" s="55"/>
      <c r="D32" s="55"/>
      <c r="E32" s="55"/>
      <c r="F32" s="56">
        <v>1924</v>
      </c>
      <c r="G32" s="56">
        <v>1783</v>
      </c>
      <c r="H32" s="56">
        <v>1781</v>
      </c>
      <c r="I32" s="56">
        <v>1823</v>
      </c>
      <c r="J32" s="56"/>
      <c r="K32" s="56"/>
      <c r="L32" s="56"/>
      <c r="M32" s="56"/>
      <c r="N32" s="56"/>
      <c r="O32" s="56">
        <v>970</v>
      </c>
      <c r="P32" s="56">
        <v>1006</v>
      </c>
      <c r="Q32" s="56">
        <v>886</v>
      </c>
      <c r="R32" s="56">
        <v>948</v>
      </c>
      <c r="S32" s="56">
        <v>1041</v>
      </c>
      <c r="T32" s="56">
        <v>1099</v>
      </c>
      <c r="U32" s="56">
        <v>1169</v>
      </c>
      <c r="V32" s="56">
        <v>1254</v>
      </c>
      <c r="W32" s="56">
        <v>1392</v>
      </c>
      <c r="X32" s="56">
        <v>1445</v>
      </c>
      <c r="Y32" s="56">
        <v>1356</v>
      </c>
      <c r="Z32" s="56">
        <v>1361</v>
      </c>
      <c r="AA32" s="56">
        <v>1231</v>
      </c>
      <c r="AB32" s="56">
        <v>1071</v>
      </c>
      <c r="AC32" s="56"/>
      <c r="AD32" s="57">
        <v>789</v>
      </c>
      <c r="AE32" s="57">
        <v>755</v>
      </c>
      <c r="AF32" s="58">
        <v>732</v>
      </c>
      <c r="AG32" s="58">
        <v>754</v>
      </c>
      <c r="AH32" s="58"/>
      <c r="AI32" s="58"/>
      <c r="AJ32" s="58"/>
      <c r="AK32" s="58"/>
      <c r="AL32" s="58"/>
      <c r="AM32" s="58">
        <v>448</v>
      </c>
      <c r="AN32" s="58">
        <v>462</v>
      </c>
      <c r="AO32" s="58">
        <v>483</v>
      </c>
      <c r="AP32" s="58">
        <v>475</v>
      </c>
      <c r="AQ32" s="58">
        <v>518</v>
      </c>
      <c r="AR32" s="58">
        <v>574</v>
      </c>
      <c r="AS32" s="56">
        <v>643</v>
      </c>
      <c r="AT32" s="56">
        <v>576</v>
      </c>
      <c r="AU32" s="56">
        <v>641</v>
      </c>
      <c r="AV32" s="56">
        <v>599</v>
      </c>
      <c r="AW32" s="56">
        <v>616</v>
      </c>
      <c r="AX32" s="56">
        <v>514</v>
      </c>
      <c r="AY32" s="56">
        <v>522</v>
      </c>
      <c r="AZ32" s="56">
        <v>501</v>
      </c>
      <c r="BA32" s="59"/>
      <c r="BB32" s="59">
        <v>2713</v>
      </c>
      <c r="BC32" s="59">
        <v>2538</v>
      </c>
      <c r="BD32" s="59">
        <v>2513</v>
      </c>
      <c r="BE32" s="59">
        <v>2577</v>
      </c>
      <c r="BF32" s="59"/>
      <c r="BG32" s="59"/>
      <c r="BH32" s="59"/>
      <c r="BI32" s="59"/>
      <c r="BJ32" s="59"/>
      <c r="BK32" s="59">
        <f t="shared" ref="BK32:BT33" si="8">O32+AM32</f>
        <v>1418</v>
      </c>
      <c r="BL32" s="59">
        <f t="shared" si="8"/>
        <v>1468</v>
      </c>
      <c r="BM32" s="59">
        <f t="shared" si="8"/>
        <v>1369</v>
      </c>
      <c r="BN32" s="59">
        <f t="shared" si="8"/>
        <v>1423</v>
      </c>
      <c r="BO32" s="59">
        <f t="shared" si="8"/>
        <v>1559</v>
      </c>
      <c r="BP32" s="59">
        <f t="shared" si="8"/>
        <v>1673</v>
      </c>
      <c r="BQ32" s="59">
        <f t="shared" si="8"/>
        <v>1812</v>
      </c>
      <c r="BR32" s="59">
        <f t="shared" si="8"/>
        <v>1830</v>
      </c>
      <c r="BS32" s="59">
        <f t="shared" si="8"/>
        <v>2033</v>
      </c>
      <c r="BT32" s="59">
        <f t="shared" si="8"/>
        <v>2044</v>
      </c>
      <c r="BU32" s="59">
        <f>SUM(Y32,AW32)</f>
        <v>1972</v>
      </c>
      <c r="BV32" s="59">
        <f>SUM(Z32,AX32)</f>
        <v>1875</v>
      </c>
      <c r="BW32" s="59">
        <f>AA32+AY32</f>
        <v>1753</v>
      </c>
      <c r="BX32" s="59">
        <f>AB32+AZ32</f>
        <v>1572</v>
      </c>
    </row>
    <row r="33" spans="1:82" s="30" customFormat="1" ht="9.9499999999999993" customHeight="1">
      <c r="A33" s="55"/>
      <c r="B33" s="55" t="s">
        <v>10</v>
      </c>
      <c r="C33" s="55"/>
      <c r="D33" s="55"/>
      <c r="E33" s="55"/>
      <c r="F33" s="56">
        <v>6118</v>
      </c>
      <c r="G33" s="56">
        <v>6091</v>
      </c>
      <c r="H33" s="56">
        <v>6080</v>
      </c>
      <c r="I33" s="56">
        <v>6351</v>
      </c>
      <c r="J33" s="56"/>
      <c r="K33" s="56"/>
      <c r="L33" s="56"/>
      <c r="M33" s="56"/>
      <c r="N33" s="56">
        <v>2647</v>
      </c>
      <c r="O33" s="56">
        <v>2695</v>
      </c>
      <c r="P33" s="56">
        <v>2766</v>
      </c>
      <c r="Q33" s="56">
        <v>2919</v>
      </c>
      <c r="R33" s="56">
        <v>3031</v>
      </c>
      <c r="S33" s="56">
        <v>3186</v>
      </c>
      <c r="T33" s="56">
        <v>3430</v>
      </c>
      <c r="U33" s="56">
        <v>3707</v>
      </c>
      <c r="V33" s="56">
        <v>4068</v>
      </c>
      <c r="W33" s="56">
        <v>4320</v>
      </c>
      <c r="X33" s="56">
        <v>4290</v>
      </c>
      <c r="Y33" s="56">
        <v>4174</v>
      </c>
      <c r="Z33" s="56">
        <v>4022</v>
      </c>
      <c r="AA33" s="56">
        <v>3770</v>
      </c>
      <c r="AB33" s="56">
        <v>3505</v>
      </c>
      <c r="AC33" s="56"/>
      <c r="AD33" s="57">
        <v>1157</v>
      </c>
      <c r="AE33" s="57">
        <v>1128</v>
      </c>
      <c r="AF33" s="58">
        <v>1111</v>
      </c>
      <c r="AG33" s="58">
        <v>1092</v>
      </c>
      <c r="AH33" s="58"/>
      <c r="AI33" s="58"/>
      <c r="AJ33" s="58"/>
      <c r="AK33" s="58"/>
      <c r="AL33" s="58">
        <v>640</v>
      </c>
      <c r="AM33" s="58">
        <v>627</v>
      </c>
      <c r="AN33" s="58">
        <v>657</v>
      </c>
      <c r="AO33" s="58">
        <v>691</v>
      </c>
      <c r="AP33" s="58">
        <v>729</v>
      </c>
      <c r="AQ33" s="58">
        <v>740</v>
      </c>
      <c r="AR33" s="58">
        <v>766</v>
      </c>
      <c r="AS33" s="56">
        <v>758</v>
      </c>
      <c r="AT33" s="56">
        <v>732</v>
      </c>
      <c r="AU33" s="56">
        <v>773</v>
      </c>
      <c r="AV33" s="56">
        <v>697</v>
      </c>
      <c r="AW33" s="56">
        <v>697</v>
      </c>
      <c r="AX33" s="56">
        <v>618</v>
      </c>
      <c r="AY33" s="56">
        <v>615</v>
      </c>
      <c r="AZ33" s="56">
        <v>619</v>
      </c>
      <c r="BA33" s="59"/>
      <c r="BB33" s="59">
        <v>7275</v>
      </c>
      <c r="BC33" s="59">
        <v>7219</v>
      </c>
      <c r="BD33" s="59">
        <v>7191</v>
      </c>
      <c r="BE33" s="59">
        <v>7443</v>
      </c>
      <c r="BF33" s="59"/>
      <c r="BG33" s="59"/>
      <c r="BH33" s="59"/>
      <c r="BI33" s="59"/>
      <c r="BJ33" s="59">
        <v>3287</v>
      </c>
      <c r="BK33" s="59">
        <f t="shared" si="8"/>
        <v>3322</v>
      </c>
      <c r="BL33" s="59">
        <f t="shared" si="8"/>
        <v>3423</v>
      </c>
      <c r="BM33" s="59">
        <f t="shared" si="8"/>
        <v>3610</v>
      </c>
      <c r="BN33" s="59">
        <f t="shared" si="8"/>
        <v>3760</v>
      </c>
      <c r="BO33" s="59">
        <f t="shared" si="8"/>
        <v>3926</v>
      </c>
      <c r="BP33" s="59">
        <f t="shared" si="8"/>
        <v>4196</v>
      </c>
      <c r="BQ33" s="59">
        <f t="shared" si="8"/>
        <v>4465</v>
      </c>
      <c r="BR33" s="59">
        <f t="shared" si="8"/>
        <v>4800</v>
      </c>
      <c r="BS33" s="59">
        <f t="shared" si="8"/>
        <v>5093</v>
      </c>
      <c r="BT33" s="59">
        <f t="shared" si="8"/>
        <v>4987</v>
      </c>
      <c r="BU33" s="59">
        <f>SUM(Y33,AW33)</f>
        <v>4871</v>
      </c>
      <c r="BV33" s="59">
        <f>SUM(Z33,AX33)</f>
        <v>4640</v>
      </c>
      <c r="BW33" s="59">
        <f>AA33+AY33</f>
        <v>4385</v>
      </c>
      <c r="BX33" s="59">
        <f>AB33+AZ33</f>
        <v>4124</v>
      </c>
    </row>
    <row r="34" spans="1:82" s="30" customFormat="1" ht="9.9499999999999993" customHeight="1">
      <c r="A34" s="55"/>
      <c r="B34" s="55" t="s">
        <v>11</v>
      </c>
      <c r="C34" s="55"/>
      <c r="D34" s="55"/>
      <c r="E34" s="55"/>
      <c r="F34" s="59">
        <v>5411</v>
      </c>
      <c r="G34" s="59">
        <v>5391</v>
      </c>
      <c r="H34" s="59">
        <v>5479</v>
      </c>
      <c r="I34" s="59">
        <v>5815</v>
      </c>
      <c r="J34" s="59"/>
      <c r="K34" s="59"/>
      <c r="L34" s="59"/>
      <c r="M34" s="59"/>
      <c r="N34" s="59">
        <v>2643</v>
      </c>
      <c r="O34" s="59">
        <v>2627</v>
      </c>
      <c r="P34" s="59">
        <v>2657</v>
      </c>
      <c r="Q34" s="59">
        <v>2889</v>
      </c>
      <c r="R34" s="59">
        <v>3002</v>
      </c>
      <c r="S34" s="59">
        <v>3160</v>
      </c>
      <c r="T34" s="59">
        <v>3400</v>
      </c>
      <c r="U34" s="59">
        <v>3642</v>
      </c>
      <c r="V34" s="59">
        <v>3983</v>
      </c>
      <c r="W34" s="59">
        <v>4235</v>
      </c>
      <c r="X34" s="59">
        <v>4147</v>
      </c>
      <c r="Y34" s="56">
        <v>4008</v>
      </c>
      <c r="Z34" s="59">
        <v>3812</v>
      </c>
      <c r="AA34" s="59">
        <v>3604</v>
      </c>
      <c r="AB34" s="59"/>
      <c r="AC34" s="59"/>
      <c r="AD34" s="58">
        <v>1073</v>
      </c>
      <c r="AE34" s="58">
        <v>1061</v>
      </c>
      <c r="AF34" s="58">
        <v>1068</v>
      </c>
      <c r="AG34" s="58">
        <v>1045</v>
      </c>
      <c r="AH34" s="58"/>
      <c r="AI34" s="58"/>
      <c r="AJ34" s="58"/>
      <c r="AK34" s="58"/>
      <c r="AL34" s="58">
        <v>616</v>
      </c>
      <c r="AM34" s="58">
        <v>612</v>
      </c>
      <c r="AN34" s="58">
        <v>680</v>
      </c>
      <c r="AO34" s="58">
        <v>673</v>
      </c>
      <c r="AP34" s="58">
        <v>707</v>
      </c>
      <c r="AQ34" s="58">
        <v>723</v>
      </c>
      <c r="AR34" s="58">
        <v>756</v>
      </c>
      <c r="AS34" s="59">
        <v>722</v>
      </c>
      <c r="AT34" s="59">
        <v>712</v>
      </c>
      <c r="AU34" s="59">
        <v>762</v>
      </c>
      <c r="AV34" s="59">
        <v>707</v>
      </c>
      <c r="AW34" s="59">
        <v>659</v>
      </c>
      <c r="AX34" s="59">
        <v>608</v>
      </c>
      <c r="AY34" s="59">
        <v>626</v>
      </c>
      <c r="AZ34" s="59"/>
      <c r="BA34" s="59"/>
      <c r="BB34" s="59">
        <v>6484</v>
      </c>
      <c r="BC34" s="59">
        <v>6452</v>
      </c>
      <c r="BD34" s="59">
        <v>6547</v>
      </c>
      <c r="BE34" s="59">
        <v>6860</v>
      </c>
      <c r="BF34" s="59"/>
      <c r="BG34" s="59"/>
      <c r="BH34" s="59"/>
      <c r="BI34" s="62"/>
      <c r="BJ34" s="60">
        <f t="shared" ref="BJ34:BR34" si="9">N34+AL34</f>
        <v>3259</v>
      </c>
      <c r="BK34" s="59">
        <f t="shared" si="9"/>
        <v>3239</v>
      </c>
      <c r="BL34" s="59">
        <f t="shared" si="9"/>
        <v>3337</v>
      </c>
      <c r="BM34" s="59">
        <f t="shared" si="9"/>
        <v>3562</v>
      </c>
      <c r="BN34" s="59">
        <f t="shared" si="9"/>
        <v>3709</v>
      </c>
      <c r="BO34" s="59">
        <f t="shared" si="9"/>
        <v>3883</v>
      </c>
      <c r="BP34" s="59">
        <f t="shared" si="9"/>
        <v>4156</v>
      </c>
      <c r="BQ34" s="59">
        <f t="shared" si="9"/>
        <v>4364</v>
      </c>
      <c r="BR34" s="59">
        <f t="shared" si="9"/>
        <v>4695</v>
      </c>
      <c r="BS34" s="59">
        <v>4997</v>
      </c>
      <c r="BT34" s="59">
        <f>X34+AV34</f>
        <v>4854</v>
      </c>
      <c r="BU34" s="59">
        <f>Y34+AW34</f>
        <v>4667</v>
      </c>
      <c r="BV34" s="59">
        <f>Z34+AX34</f>
        <v>4420</v>
      </c>
      <c r="BW34" s="59">
        <f>AA34+AY34</f>
        <v>4230</v>
      </c>
      <c r="BX34" s="59"/>
    </row>
    <row r="35" spans="1:82" s="24" customFormat="1" ht="10.5" customHeight="1">
      <c r="A35" s="46" t="s">
        <v>5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9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18"/>
      <c r="AT35" s="18"/>
      <c r="AU35" s="18"/>
      <c r="AV35" s="18"/>
      <c r="AW35" s="18"/>
      <c r="AX35" s="18"/>
      <c r="AY35" s="18"/>
      <c r="AZ35" s="18"/>
      <c r="BA35" s="19"/>
      <c r="BB35" s="19"/>
      <c r="BC35" s="19"/>
      <c r="BD35" s="19"/>
      <c r="BE35" s="19"/>
      <c r="BF35" s="19"/>
      <c r="BG35" s="19"/>
      <c r="BH35" s="23"/>
      <c r="BI35" s="23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</row>
    <row r="36" spans="1:82" s="30" customFormat="1" ht="9.9499999999999993" customHeight="1">
      <c r="A36" s="25"/>
      <c r="B36" s="25" t="s">
        <v>9</v>
      </c>
      <c r="C36" s="25"/>
      <c r="D36" s="25"/>
      <c r="E36" s="25"/>
      <c r="F36" s="26">
        <v>1924</v>
      </c>
      <c r="G36" s="26">
        <v>1783</v>
      </c>
      <c r="H36" s="26">
        <v>1781</v>
      </c>
      <c r="I36" s="26">
        <v>1823</v>
      </c>
      <c r="J36" s="26">
        <v>1949</v>
      </c>
      <c r="K36" s="26">
        <v>2049</v>
      </c>
      <c r="L36" s="26">
        <v>2015</v>
      </c>
      <c r="M36" s="26">
        <v>1964</v>
      </c>
      <c r="N36" s="26">
        <v>1840</v>
      </c>
      <c r="O36" s="26">
        <v>1751</v>
      </c>
      <c r="P36" s="26">
        <v>1837</v>
      </c>
      <c r="Q36" s="26">
        <v>1651</v>
      </c>
      <c r="R36" s="26">
        <v>1739</v>
      </c>
      <c r="S36" s="26">
        <v>1865</v>
      </c>
      <c r="T36" s="26">
        <v>1967</v>
      </c>
      <c r="U36" s="26">
        <v>1919</v>
      </c>
      <c r="V36" s="26">
        <v>1917</v>
      </c>
      <c r="W36" s="26">
        <v>1903</v>
      </c>
      <c r="X36" s="26">
        <v>1918</v>
      </c>
      <c r="Y36" s="26">
        <v>2056</v>
      </c>
      <c r="Z36" s="26">
        <v>2060</v>
      </c>
      <c r="AA36" s="26">
        <v>1947</v>
      </c>
      <c r="AB36" s="26">
        <v>1775</v>
      </c>
      <c r="AC36" s="26"/>
      <c r="AD36" s="27">
        <v>789</v>
      </c>
      <c r="AE36" s="27">
        <v>755</v>
      </c>
      <c r="AF36" s="28">
        <v>732</v>
      </c>
      <c r="AG36" s="28">
        <v>754</v>
      </c>
      <c r="AH36" s="28">
        <v>736</v>
      </c>
      <c r="AI36" s="28">
        <v>723</v>
      </c>
      <c r="AJ36" s="28">
        <v>738</v>
      </c>
      <c r="AK36" s="28">
        <v>778</v>
      </c>
      <c r="AL36" s="28">
        <v>769</v>
      </c>
      <c r="AM36" s="28">
        <v>769</v>
      </c>
      <c r="AN36" s="28">
        <v>787</v>
      </c>
      <c r="AO36" s="28">
        <v>776</v>
      </c>
      <c r="AP36" s="28">
        <v>768</v>
      </c>
      <c r="AQ36" s="28">
        <v>774</v>
      </c>
      <c r="AR36" s="28">
        <v>866</v>
      </c>
      <c r="AS36" s="26">
        <v>791</v>
      </c>
      <c r="AT36" s="26">
        <v>781</v>
      </c>
      <c r="AU36" s="26">
        <v>758</v>
      </c>
      <c r="AV36" s="26">
        <v>750</v>
      </c>
      <c r="AW36" s="26">
        <v>765</v>
      </c>
      <c r="AX36" s="26">
        <v>759</v>
      </c>
      <c r="AY36" s="26">
        <v>746</v>
      </c>
      <c r="AZ36" s="26">
        <v>705</v>
      </c>
      <c r="BA36" s="29"/>
      <c r="BB36" s="29">
        <v>2713</v>
      </c>
      <c r="BC36" s="29">
        <v>2538</v>
      </c>
      <c r="BD36" s="29">
        <v>2513</v>
      </c>
      <c r="BE36" s="29">
        <v>2577</v>
      </c>
      <c r="BF36" s="29">
        <v>2685</v>
      </c>
      <c r="BG36" s="29">
        <v>2772</v>
      </c>
      <c r="BH36" s="29">
        <v>2753</v>
      </c>
      <c r="BI36" s="29">
        <v>2742</v>
      </c>
      <c r="BJ36" s="29">
        <v>2609</v>
      </c>
      <c r="BK36" s="29">
        <f t="shared" ref="BK36:BT37" si="10">O36+AM36</f>
        <v>2520</v>
      </c>
      <c r="BL36" s="29">
        <f t="shared" si="10"/>
        <v>2624</v>
      </c>
      <c r="BM36" s="29">
        <f t="shared" si="10"/>
        <v>2427</v>
      </c>
      <c r="BN36" s="29">
        <f t="shared" si="10"/>
        <v>2507</v>
      </c>
      <c r="BO36" s="29">
        <f t="shared" si="10"/>
        <v>2639</v>
      </c>
      <c r="BP36" s="29">
        <f t="shared" si="10"/>
        <v>2833</v>
      </c>
      <c r="BQ36" s="29">
        <f t="shared" si="10"/>
        <v>2710</v>
      </c>
      <c r="BR36" s="29">
        <f t="shared" si="10"/>
        <v>2698</v>
      </c>
      <c r="BS36" s="29">
        <f t="shared" si="10"/>
        <v>2661</v>
      </c>
      <c r="BT36" s="29">
        <f t="shared" si="10"/>
        <v>2668</v>
      </c>
      <c r="BU36" s="74">
        <f>SUM(Y36,AW36)</f>
        <v>2821</v>
      </c>
      <c r="BV36" s="74">
        <f>SUM(Z36,AX36)</f>
        <v>2819</v>
      </c>
      <c r="BW36" s="74">
        <f>AA36+AY36</f>
        <v>2693</v>
      </c>
      <c r="BX36" s="74">
        <f>AB36+AZ36</f>
        <v>2480</v>
      </c>
    </row>
    <row r="37" spans="1:82" s="30" customFormat="1" ht="9.9499999999999993" customHeight="1">
      <c r="A37" s="25"/>
      <c r="B37" s="25" t="s">
        <v>10</v>
      </c>
      <c r="C37" s="25"/>
      <c r="D37" s="25"/>
      <c r="E37" s="25"/>
      <c r="F37" s="26">
        <v>6118</v>
      </c>
      <c r="G37" s="26">
        <v>6091</v>
      </c>
      <c r="H37" s="26">
        <v>6080</v>
      </c>
      <c r="I37" s="26">
        <v>6351</v>
      </c>
      <c r="J37" s="26">
        <v>6715</v>
      </c>
      <c r="K37" s="26">
        <v>6712</v>
      </c>
      <c r="L37" s="26">
        <v>6460</v>
      </c>
      <c r="M37" s="26">
        <v>5944</v>
      </c>
      <c r="N37" s="26">
        <v>5853</v>
      </c>
      <c r="O37" s="26">
        <v>5675</v>
      </c>
      <c r="P37" s="26">
        <v>5735</v>
      </c>
      <c r="Q37" s="26">
        <v>5850</v>
      </c>
      <c r="R37" s="26">
        <v>6146</v>
      </c>
      <c r="S37" s="26">
        <v>6179</v>
      </c>
      <c r="T37" s="26">
        <v>6384</v>
      </c>
      <c r="U37" s="26">
        <v>6362</v>
      </c>
      <c r="V37" s="26">
        <v>6691</v>
      </c>
      <c r="W37" s="26">
        <v>6964</v>
      </c>
      <c r="X37" s="26">
        <v>7251</v>
      </c>
      <c r="Y37" s="26">
        <v>7311</v>
      </c>
      <c r="Z37" s="26">
        <v>7090</v>
      </c>
      <c r="AA37" s="26">
        <v>6907</v>
      </c>
      <c r="AB37" s="26">
        <v>6795</v>
      </c>
      <c r="AC37" s="26"/>
      <c r="AD37" s="27">
        <v>1157</v>
      </c>
      <c r="AE37" s="27">
        <v>1128</v>
      </c>
      <c r="AF37" s="28">
        <v>1111</v>
      </c>
      <c r="AG37" s="28">
        <v>1092</v>
      </c>
      <c r="AH37" s="28">
        <v>1099</v>
      </c>
      <c r="AI37" s="28">
        <v>1146</v>
      </c>
      <c r="AJ37" s="28">
        <v>1203</v>
      </c>
      <c r="AK37" s="28">
        <v>1216</v>
      </c>
      <c r="AL37" s="28">
        <v>1184</v>
      </c>
      <c r="AM37" s="28">
        <v>1226</v>
      </c>
      <c r="AN37" s="28">
        <v>1214</v>
      </c>
      <c r="AO37" s="28">
        <v>1214</v>
      </c>
      <c r="AP37" s="28">
        <v>1252</v>
      </c>
      <c r="AQ37" s="28">
        <v>1283</v>
      </c>
      <c r="AR37" s="28">
        <v>1217</v>
      </c>
      <c r="AS37" s="26">
        <v>1161</v>
      </c>
      <c r="AT37" s="26">
        <v>1145</v>
      </c>
      <c r="AU37" s="26">
        <v>1162</v>
      </c>
      <c r="AV37" s="26">
        <v>1186</v>
      </c>
      <c r="AW37" s="26">
        <v>1215</v>
      </c>
      <c r="AX37" s="26">
        <v>1194</v>
      </c>
      <c r="AY37" s="26">
        <v>1128</v>
      </c>
      <c r="AZ37" s="26">
        <v>1080</v>
      </c>
      <c r="BA37" s="29"/>
      <c r="BB37" s="29">
        <v>7275</v>
      </c>
      <c r="BC37" s="29">
        <v>7219</v>
      </c>
      <c r="BD37" s="29">
        <v>7191</v>
      </c>
      <c r="BE37" s="29">
        <v>7443</v>
      </c>
      <c r="BF37" s="29">
        <v>7814</v>
      </c>
      <c r="BG37" s="29">
        <v>7858</v>
      </c>
      <c r="BH37" s="29">
        <v>7663</v>
      </c>
      <c r="BI37" s="29">
        <v>7160</v>
      </c>
      <c r="BJ37" s="29">
        <v>7037</v>
      </c>
      <c r="BK37" s="29">
        <f t="shared" si="10"/>
        <v>6901</v>
      </c>
      <c r="BL37" s="29">
        <f t="shared" si="10"/>
        <v>6949</v>
      </c>
      <c r="BM37" s="29">
        <f t="shared" si="10"/>
        <v>7064</v>
      </c>
      <c r="BN37" s="29">
        <f t="shared" si="10"/>
        <v>7398</v>
      </c>
      <c r="BO37" s="29">
        <f t="shared" si="10"/>
        <v>7462</v>
      </c>
      <c r="BP37" s="29">
        <f t="shared" si="10"/>
        <v>7601</v>
      </c>
      <c r="BQ37" s="29">
        <f t="shared" si="10"/>
        <v>7523</v>
      </c>
      <c r="BR37" s="29">
        <f t="shared" si="10"/>
        <v>7836</v>
      </c>
      <c r="BS37" s="29">
        <f t="shared" si="10"/>
        <v>8126</v>
      </c>
      <c r="BT37" s="29">
        <f t="shared" si="10"/>
        <v>8437</v>
      </c>
      <c r="BU37" s="74">
        <f>SUM(Y37,AW37)</f>
        <v>8526</v>
      </c>
      <c r="BV37" s="74">
        <f>SUM(Z37,AX37)</f>
        <v>8284</v>
      </c>
      <c r="BW37" s="74">
        <f>AA37+AY37</f>
        <v>8035</v>
      </c>
      <c r="BX37" s="74">
        <f>AB37+AZ37</f>
        <v>7875</v>
      </c>
    </row>
    <row r="38" spans="1:82" s="30" customFormat="1" ht="9.9499999999999993" customHeight="1">
      <c r="A38" s="25"/>
      <c r="B38" s="25" t="s">
        <v>11</v>
      </c>
      <c r="C38" s="25"/>
      <c r="D38" s="25"/>
      <c r="E38" s="25"/>
      <c r="F38" s="29">
        <v>5411</v>
      </c>
      <c r="G38" s="29">
        <v>5391</v>
      </c>
      <c r="H38" s="29">
        <v>5479</v>
      </c>
      <c r="I38" s="29">
        <v>5815</v>
      </c>
      <c r="J38" s="29">
        <v>6068</v>
      </c>
      <c r="K38" s="29">
        <v>6058</v>
      </c>
      <c r="L38" s="29">
        <v>5748</v>
      </c>
      <c r="M38" s="29">
        <v>5428</v>
      </c>
      <c r="N38" s="29">
        <v>5179</v>
      </c>
      <c r="O38" s="29">
        <v>5114</v>
      </c>
      <c r="P38" s="29">
        <v>5154</v>
      </c>
      <c r="Q38" s="29">
        <v>5326</v>
      </c>
      <c r="R38" s="29">
        <v>5625</v>
      </c>
      <c r="S38" s="29">
        <v>5599</v>
      </c>
      <c r="T38" s="29">
        <v>5731</v>
      </c>
      <c r="U38" s="29">
        <v>5724</v>
      </c>
      <c r="V38" s="29">
        <v>6080</v>
      </c>
      <c r="W38" s="29">
        <v>6317</v>
      </c>
      <c r="X38" s="29">
        <v>6513</v>
      </c>
      <c r="Y38" s="26">
        <v>6548</v>
      </c>
      <c r="Z38" s="29">
        <v>6152</v>
      </c>
      <c r="AA38" s="29">
        <v>6151</v>
      </c>
      <c r="AB38" s="29"/>
      <c r="AC38" s="29"/>
      <c r="AD38" s="28">
        <v>1073</v>
      </c>
      <c r="AE38" s="28">
        <v>1061</v>
      </c>
      <c r="AF38" s="28">
        <v>1068</v>
      </c>
      <c r="AG38" s="28">
        <v>1045</v>
      </c>
      <c r="AH38" s="28">
        <v>1064</v>
      </c>
      <c r="AI38" s="28">
        <v>1135</v>
      </c>
      <c r="AJ38" s="28">
        <v>1169</v>
      </c>
      <c r="AK38" s="28">
        <v>1146</v>
      </c>
      <c r="AL38" s="28">
        <v>1133</v>
      </c>
      <c r="AM38" s="28">
        <v>1160</v>
      </c>
      <c r="AN38" s="28">
        <v>1169</v>
      </c>
      <c r="AO38" s="28">
        <v>1181</v>
      </c>
      <c r="AP38" s="28">
        <v>1205</v>
      </c>
      <c r="AQ38" s="28">
        <v>1226</v>
      </c>
      <c r="AR38" s="28">
        <v>1155</v>
      </c>
      <c r="AS38" s="29">
        <v>1112</v>
      </c>
      <c r="AT38" s="29">
        <v>1102</v>
      </c>
      <c r="AU38" s="29">
        <v>1122</v>
      </c>
      <c r="AV38" s="29">
        <v>1110</v>
      </c>
      <c r="AW38" s="29">
        <v>1140</v>
      </c>
      <c r="AX38" s="29">
        <v>1127</v>
      </c>
      <c r="AY38" s="29">
        <v>1063</v>
      </c>
      <c r="AZ38" s="29"/>
      <c r="BA38" s="29"/>
      <c r="BB38" s="29">
        <v>6484</v>
      </c>
      <c r="BC38" s="29">
        <v>6452</v>
      </c>
      <c r="BD38" s="29">
        <v>6547</v>
      </c>
      <c r="BE38" s="29">
        <v>6860</v>
      </c>
      <c r="BF38" s="29">
        <v>7132</v>
      </c>
      <c r="BG38" s="29">
        <v>7193</v>
      </c>
      <c r="BH38" s="29">
        <v>6917</v>
      </c>
      <c r="BI38" s="29">
        <v>6574</v>
      </c>
      <c r="BJ38" s="45">
        <f t="shared" ref="BJ38:BR38" si="11">N38+AL38</f>
        <v>6312</v>
      </c>
      <c r="BK38" s="29">
        <f t="shared" si="11"/>
        <v>6274</v>
      </c>
      <c r="BL38" s="29">
        <f t="shared" si="11"/>
        <v>6323</v>
      </c>
      <c r="BM38" s="29">
        <f t="shared" si="11"/>
        <v>6507</v>
      </c>
      <c r="BN38" s="29">
        <f t="shared" si="11"/>
        <v>6830</v>
      </c>
      <c r="BO38" s="29">
        <f t="shared" si="11"/>
        <v>6825</v>
      </c>
      <c r="BP38" s="29">
        <f t="shared" si="11"/>
        <v>6886</v>
      </c>
      <c r="BQ38" s="29">
        <f t="shared" si="11"/>
        <v>6836</v>
      </c>
      <c r="BR38" s="29">
        <f t="shared" si="11"/>
        <v>7182</v>
      </c>
      <c r="BS38" s="29">
        <v>7439</v>
      </c>
      <c r="BT38" s="29">
        <f>X38+AV38</f>
        <v>7623</v>
      </c>
      <c r="BU38" s="74">
        <f>Y38+AW38</f>
        <v>7688</v>
      </c>
      <c r="BV38" s="29">
        <f>Z38+AX38</f>
        <v>7279</v>
      </c>
      <c r="BW38" s="29">
        <f>AA38+AY38</f>
        <v>7214</v>
      </c>
      <c r="BX38" s="29"/>
    </row>
    <row r="39" spans="1:82" s="7" customFormat="1" ht="14.25" customHeight="1">
      <c r="A39" s="89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7"/>
      <c r="AW39" s="87"/>
      <c r="AX39" s="87"/>
      <c r="AY39" s="87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73"/>
      <c r="BU39" s="75"/>
      <c r="BV39" s="79"/>
      <c r="BW39" s="87"/>
      <c r="BX39" s="88"/>
    </row>
    <row r="40" spans="1:82" s="7" customFormat="1" ht="17.649999999999999" customHeight="1">
      <c r="A40" s="5"/>
      <c r="B40" s="5"/>
      <c r="C40" s="5"/>
      <c r="D40" s="5"/>
      <c r="E40" s="5"/>
      <c r="F40" s="6"/>
      <c r="G40" s="6"/>
      <c r="H40" s="95" t="s">
        <v>40</v>
      </c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6"/>
      <c r="AD40" s="33"/>
      <c r="AE40" s="33"/>
      <c r="AF40" s="95" t="s">
        <v>27</v>
      </c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36"/>
      <c r="BB40" s="36"/>
      <c r="BC40" s="36"/>
      <c r="BD40" s="36"/>
      <c r="BE40" s="36"/>
      <c r="BF40" s="36"/>
      <c r="BG40" s="36"/>
      <c r="BH40" s="11"/>
      <c r="BI40" s="10"/>
      <c r="BJ40" s="11"/>
      <c r="BK40" s="95" t="s">
        <v>50</v>
      </c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11"/>
      <c r="CB40" s="11"/>
      <c r="CC40" s="11"/>
      <c r="CD40" s="11"/>
    </row>
    <row r="41" spans="1:82" s="30" customFormat="1" ht="20.100000000000001" customHeight="1">
      <c r="A41" s="100" t="s">
        <v>21</v>
      </c>
      <c r="B41" s="101"/>
      <c r="C41" s="101"/>
      <c r="D41" s="101"/>
      <c r="E41" s="25"/>
      <c r="F41" s="29"/>
      <c r="G41" s="29"/>
      <c r="O41" s="16" t="s">
        <v>30</v>
      </c>
      <c r="P41" s="16" t="s">
        <v>31</v>
      </c>
      <c r="Q41" s="16" t="s">
        <v>33</v>
      </c>
      <c r="R41" s="16" t="s">
        <v>34</v>
      </c>
      <c r="S41" s="77" t="s">
        <v>35</v>
      </c>
      <c r="T41" s="77" t="s">
        <v>36</v>
      </c>
      <c r="U41" s="77" t="s">
        <v>38</v>
      </c>
      <c r="V41" s="47" t="s">
        <v>53</v>
      </c>
      <c r="W41" s="47" t="s">
        <v>54</v>
      </c>
      <c r="X41" s="47" t="s">
        <v>55</v>
      </c>
      <c r="Y41" s="47" t="s">
        <v>56</v>
      </c>
      <c r="Z41" s="47" t="s">
        <v>57</v>
      </c>
      <c r="AA41" s="47" t="s">
        <v>58</v>
      </c>
      <c r="AB41" s="47" t="s">
        <v>63</v>
      </c>
      <c r="AC41" s="14"/>
      <c r="AD41" s="16" t="s">
        <v>14</v>
      </c>
      <c r="AE41" s="16" t="s">
        <v>15</v>
      </c>
      <c r="AF41" s="15" t="s">
        <v>16</v>
      </c>
      <c r="AG41" s="15" t="s">
        <v>17</v>
      </c>
      <c r="AH41" s="16" t="s">
        <v>18</v>
      </c>
      <c r="AI41" s="16" t="s">
        <v>19</v>
      </c>
      <c r="AJ41" s="16" t="s">
        <v>20</v>
      </c>
      <c r="AK41" s="16" t="s">
        <v>22</v>
      </c>
      <c r="AL41" s="16" t="s">
        <v>23</v>
      </c>
      <c r="AM41" s="16" t="s">
        <v>30</v>
      </c>
      <c r="AN41" s="16" t="s">
        <v>31</v>
      </c>
      <c r="AO41" s="16" t="s">
        <v>33</v>
      </c>
      <c r="AP41" s="16" t="s">
        <v>34</v>
      </c>
      <c r="AQ41" s="77" t="s">
        <v>35</v>
      </c>
      <c r="AR41" s="77" t="s">
        <v>36</v>
      </c>
      <c r="AS41" s="77" t="s">
        <v>38</v>
      </c>
      <c r="AT41" s="47" t="s">
        <v>53</v>
      </c>
      <c r="AU41" s="47" t="s">
        <v>54</v>
      </c>
      <c r="AV41" s="47" t="s">
        <v>55</v>
      </c>
      <c r="AW41" s="47" t="s">
        <v>56</v>
      </c>
      <c r="AX41" s="47" t="s">
        <v>57</v>
      </c>
      <c r="AY41" s="47" t="s">
        <v>58</v>
      </c>
      <c r="AZ41" s="47" t="s">
        <v>63</v>
      </c>
      <c r="BA41" s="15"/>
      <c r="BB41" s="16" t="s">
        <v>14</v>
      </c>
      <c r="BC41" s="16" t="s">
        <v>15</v>
      </c>
      <c r="BD41" s="16" t="s">
        <v>16</v>
      </c>
      <c r="BE41" s="16" t="s">
        <v>17</v>
      </c>
      <c r="BF41" s="16" t="s">
        <v>18</v>
      </c>
      <c r="BG41" s="16" t="s">
        <v>19</v>
      </c>
      <c r="BH41" s="16" t="s">
        <v>20</v>
      </c>
      <c r="BI41" s="16" t="s">
        <v>22</v>
      </c>
      <c r="BJ41" s="16" t="s">
        <v>23</v>
      </c>
      <c r="BK41" s="16" t="s">
        <v>30</v>
      </c>
      <c r="BL41" s="16" t="s">
        <v>31</v>
      </c>
      <c r="BM41" s="16" t="s">
        <v>33</v>
      </c>
      <c r="BN41" s="16" t="s">
        <v>34</v>
      </c>
      <c r="BO41" s="77" t="s">
        <v>35</v>
      </c>
      <c r="BP41" s="77" t="s">
        <v>36</v>
      </c>
      <c r="BQ41" s="77" t="s">
        <v>38</v>
      </c>
      <c r="BR41" s="47" t="s">
        <v>53</v>
      </c>
      <c r="BS41" s="47" t="s">
        <v>54</v>
      </c>
      <c r="BT41" s="47" t="s">
        <v>55</v>
      </c>
      <c r="BU41" s="47" t="s">
        <v>56</v>
      </c>
      <c r="BV41" s="47" t="s">
        <v>57</v>
      </c>
      <c r="BW41" s="47" t="s">
        <v>58</v>
      </c>
      <c r="BX41" s="47" t="s">
        <v>63</v>
      </c>
    </row>
    <row r="42" spans="1:82" s="24" customFormat="1" ht="9.9499999999999993" customHeight="1">
      <c r="A42" s="48" t="s">
        <v>45</v>
      </c>
      <c r="B42" s="48"/>
      <c r="C42" s="48"/>
      <c r="D42" s="48"/>
      <c r="E42" s="48"/>
      <c r="F42" s="48"/>
      <c r="G42" s="48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63"/>
      <c r="AD42" s="64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3"/>
      <c r="AT42" s="53"/>
      <c r="AU42" s="53"/>
      <c r="AV42" s="53"/>
      <c r="AW42" s="53"/>
      <c r="AX42" s="53"/>
      <c r="AY42" s="53"/>
      <c r="AZ42" s="53"/>
      <c r="BA42" s="49"/>
      <c r="BB42" s="49"/>
      <c r="BC42" s="49"/>
      <c r="BD42" s="49"/>
      <c r="BE42" s="49"/>
      <c r="BF42" s="49"/>
      <c r="BG42" s="49"/>
      <c r="BH42" s="53"/>
      <c r="BI42" s="53"/>
      <c r="BJ42" s="49"/>
      <c r="BK42" s="49"/>
      <c r="BL42" s="49"/>
      <c r="BM42" s="49"/>
      <c r="BN42" s="49"/>
      <c r="BO42" s="49"/>
      <c r="BP42" s="49"/>
      <c r="BQ42" s="49"/>
      <c r="BR42" s="54"/>
      <c r="BS42" s="54"/>
      <c r="BT42" s="54"/>
      <c r="BU42" s="54"/>
      <c r="BV42" s="54"/>
      <c r="BW42" s="54"/>
      <c r="BX42" s="54"/>
    </row>
    <row r="43" spans="1:82" s="30" customFormat="1" ht="9.6" customHeight="1">
      <c r="A43" s="62"/>
      <c r="B43" s="55" t="s">
        <v>9</v>
      </c>
      <c r="C43" s="55"/>
      <c r="D43" s="62"/>
      <c r="E43" s="62"/>
      <c r="F43" s="56">
        <v>104</v>
      </c>
      <c r="G43" s="56">
        <v>97</v>
      </c>
      <c r="H43" s="56">
        <v>106</v>
      </c>
      <c r="I43" s="56">
        <v>129</v>
      </c>
      <c r="J43" s="56">
        <v>125</v>
      </c>
      <c r="K43" s="56">
        <v>118</v>
      </c>
      <c r="L43" s="56">
        <v>113</v>
      </c>
      <c r="M43" s="56">
        <v>98</v>
      </c>
      <c r="N43" s="56">
        <v>116</v>
      </c>
      <c r="O43" s="56">
        <v>119</v>
      </c>
      <c r="P43" s="56">
        <v>119</v>
      </c>
      <c r="Q43" s="56">
        <v>124</v>
      </c>
      <c r="R43" s="56">
        <v>140</v>
      </c>
      <c r="S43" s="56">
        <v>189</v>
      </c>
      <c r="T43" s="56">
        <v>212</v>
      </c>
      <c r="U43" s="56">
        <v>188</v>
      </c>
      <c r="V43" s="56">
        <v>167</v>
      </c>
      <c r="W43" s="56">
        <v>173</v>
      </c>
      <c r="X43" s="56">
        <v>159</v>
      </c>
      <c r="Y43" s="56">
        <v>154</v>
      </c>
      <c r="Z43" s="56">
        <v>150</v>
      </c>
      <c r="AA43" s="56">
        <v>155</v>
      </c>
      <c r="AB43" s="56">
        <v>141</v>
      </c>
      <c r="AC43" s="56"/>
      <c r="AD43" s="57">
        <v>72</v>
      </c>
      <c r="AE43" s="57">
        <v>63</v>
      </c>
      <c r="AF43" s="58">
        <v>61</v>
      </c>
      <c r="AG43" s="58">
        <v>66</v>
      </c>
      <c r="AH43" s="58">
        <v>76</v>
      </c>
      <c r="AI43" s="58">
        <v>76</v>
      </c>
      <c r="AJ43" s="58">
        <v>79</v>
      </c>
      <c r="AK43" s="58">
        <v>80</v>
      </c>
      <c r="AL43" s="58">
        <v>65</v>
      </c>
      <c r="AM43" s="58">
        <v>61</v>
      </c>
      <c r="AN43" s="58">
        <v>72</v>
      </c>
      <c r="AO43" s="58">
        <v>72</v>
      </c>
      <c r="AP43" s="58">
        <v>64</v>
      </c>
      <c r="AQ43" s="58">
        <v>62</v>
      </c>
      <c r="AR43" s="58">
        <v>92</v>
      </c>
      <c r="AS43" s="56">
        <v>82</v>
      </c>
      <c r="AT43" s="56">
        <v>77</v>
      </c>
      <c r="AU43" s="56">
        <v>90</v>
      </c>
      <c r="AV43" s="56">
        <v>97</v>
      </c>
      <c r="AW43" s="56">
        <v>97</v>
      </c>
      <c r="AX43" s="56">
        <v>98</v>
      </c>
      <c r="AY43" s="56">
        <v>98</v>
      </c>
      <c r="AZ43" s="56">
        <v>108</v>
      </c>
      <c r="BA43" s="59"/>
      <c r="BB43" s="59">
        <v>176</v>
      </c>
      <c r="BC43" s="59">
        <v>160</v>
      </c>
      <c r="BD43" s="59">
        <v>167</v>
      </c>
      <c r="BE43" s="59">
        <v>195</v>
      </c>
      <c r="BF43" s="59">
        <v>201</v>
      </c>
      <c r="BG43" s="59">
        <v>194</v>
      </c>
      <c r="BH43" s="59">
        <v>192</v>
      </c>
      <c r="BI43" s="59">
        <v>178</v>
      </c>
      <c r="BJ43" s="59">
        <v>181</v>
      </c>
      <c r="BK43" s="59">
        <f t="shared" ref="BK43:BT44" si="12">O43+AM43</f>
        <v>180</v>
      </c>
      <c r="BL43" s="59">
        <f t="shared" si="12"/>
        <v>191</v>
      </c>
      <c r="BM43" s="59">
        <f t="shared" si="12"/>
        <v>196</v>
      </c>
      <c r="BN43" s="59">
        <f t="shared" si="12"/>
        <v>204</v>
      </c>
      <c r="BO43" s="59">
        <f t="shared" si="12"/>
        <v>251</v>
      </c>
      <c r="BP43" s="59">
        <f t="shared" si="12"/>
        <v>304</v>
      </c>
      <c r="BQ43" s="59">
        <f t="shared" si="12"/>
        <v>270</v>
      </c>
      <c r="BR43" s="59">
        <f t="shared" si="12"/>
        <v>244</v>
      </c>
      <c r="BS43" s="59">
        <f t="shared" si="12"/>
        <v>263</v>
      </c>
      <c r="BT43" s="59">
        <f t="shared" si="12"/>
        <v>256</v>
      </c>
      <c r="BU43" s="59">
        <f>SUM(Y43,AW43)</f>
        <v>251</v>
      </c>
      <c r="BV43" s="59">
        <f>SUM(Z43,AX43)</f>
        <v>248</v>
      </c>
      <c r="BW43" s="59">
        <f>AA43+AY43</f>
        <v>253</v>
      </c>
      <c r="BX43" s="59">
        <f>AB43+AZ43</f>
        <v>249</v>
      </c>
    </row>
    <row r="44" spans="1:82" s="30" customFormat="1" ht="9.6" customHeight="1">
      <c r="A44" s="55"/>
      <c r="B44" s="55" t="s">
        <v>10</v>
      </c>
      <c r="C44" s="55"/>
      <c r="D44" s="55"/>
      <c r="E44" s="55"/>
      <c r="F44" s="56">
        <v>410</v>
      </c>
      <c r="G44" s="56">
        <v>392</v>
      </c>
      <c r="H44" s="56">
        <v>398</v>
      </c>
      <c r="I44" s="56">
        <v>394</v>
      </c>
      <c r="J44" s="56">
        <v>400</v>
      </c>
      <c r="K44" s="56">
        <v>400</v>
      </c>
      <c r="L44" s="56">
        <v>409</v>
      </c>
      <c r="M44" s="56">
        <v>408</v>
      </c>
      <c r="N44" s="56">
        <v>431</v>
      </c>
      <c r="O44" s="56">
        <v>439</v>
      </c>
      <c r="P44" s="56">
        <v>492</v>
      </c>
      <c r="Q44" s="56">
        <v>531</v>
      </c>
      <c r="R44" s="56">
        <v>564</v>
      </c>
      <c r="S44" s="56">
        <v>587</v>
      </c>
      <c r="T44" s="56">
        <v>587</v>
      </c>
      <c r="U44" s="56">
        <v>588</v>
      </c>
      <c r="V44" s="56">
        <v>586</v>
      </c>
      <c r="W44" s="56">
        <v>592</v>
      </c>
      <c r="X44" s="56">
        <v>584</v>
      </c>
      <c r="Y44" s="56">
        <v>586</v>
      </c>
      <c r="Z44" s="56">
        <v>596</v>
      </c>
      <c r="AA44" s="56">
        <v>597</v>
      </c>
      <c r="AB44" s="56">
        <v>599</v>
      </c>
      <c r="AC44" s="56"/>
      <c r="AD44" s="57">
        <v>98</v>
      </c>
      <c r="AE44" s="57">
        <v>87</v>
      </c>
      <c r="AF44" s="58">
        <v>80</v>
      </c>
      <c r="AG44" s="58">
        <v>85</v>
      </c>
      <c r="AH44" s="58">
        <v>82</v>
      </c>
      <c r="AI44" s="58">
        <v>83</v>
      </c>
      <c r="AJ44" s="58">
        <v>95</v>
      </c>
      <c r="AK44" s="58">
        <v>88</v>
      </c>
      <c r="AL44" s="58">
        <v>84</v>
      </c>
      <c r="AM44" s="58">
        <v>95</v>
      </c>
      <c r="AN44" s="58">
        <v>101</v>
      </c>
      <c r="AO44" s="58">
        <v>101</v>
      </c>
      <c r="AP44" s="58">
        <v>103</v>
      </c>
      <c r="AQ44" s="58">
        <v>107</v>
      </c>
      <c r="AR44" s="58">
        <v>102</v>
      </c>
      <c r="AS44" s="56">
        <v>94</v>
      </c>
      <c r="AT44" s="56">
        <v>122</v>
      </c>
      <c r="AU44" s="56">
        <v>140</v>
      </c>
      <c r="AV44" s="56">
        <v>146</v>
      </c>
      <c r="AW44" s="56">
        <v>163</v>
      </c>
      <c r="AX44" s="56">
        <v>169</v>
      </c>
      <c r="AY44" s="56">
        <v>165</v>
      </c>
      <c r="AZ44" s="56">
        <v>149</v>
      </c>
      <c r="BA44" s="59"/>
      <c r="BB44" s="59">
        <v>508</v>
      </c>
      <c r="BC44" s="59">
        <v>479</v>
      </c>
      <c r="BD44" s="59">
        <v>478</v>
      </c>
      <c r="BE44" s="59">
        <v>479</v>
      </c>
      <c r="BF44" s="59">
        <v>482</v>
      </c>
      <c r="BG44" s="59">
        <v>483</v>
      </c>
      <c r="BH44" s="59">
        <v>504</v>
      </c>
      <c r="BI44" s="59">
        <v>496</v>
      </c>
      <c r="BJ44" s="59">
        <v>515</v>
      </c>
      <c r="BK44" s="59">
        <f t="shared" si="12"/>
        <v>534</v>
      </c>
      <c r="BL44" s="59">
        <f t="shared" si="12"/>
        <v>593</v>
      </c>
      <c r="BM44" s="59">
        <f t="shared" si="12"/>
        <v>632</v>
      </c>
      <c r="BN44" s="59">
        <f t="shared" si="12"/>
        <v>667</v>
      </c>
      <c r="BO44" s="59">
        <f t="shared" si="12"/>
        <v>694</v>
      </c>
      <c r="BP44" s="59">
        <f t="shared" si="12"/>
        <v>689</v>
      </c>
      <c r="BQ44" s="59">
        <f t="shared" si="12"/>
        <v>682</v>
      </c>
      <c r="BR44" s="59">
        <f t="shared" si="12"/>
        <v>708</v>
      </c>
      <c r="BS44" s="59">
        <f t="shared" si="12"/>
        <v>732</v>
      </c>
      <c r="BT44" s="59">
        <f t="shared" si="12"/>
        <v>730</v>
      </c>
      <c r="BU44" s="59">
        <f>SUM(Y44,AW44)</f>
        <v>749</v>
      </c>
      <c r="BV44" s="59">
        <f>SUM(Z44,AX44)</f>
        <v>765</v>
      </c>
      <c r="BW44" s="59">
        <f>AA44+AY44</f>
        <v>762</v>
      </c>
      <c r="BX44" s="59">
        <f>AB44+AZ44</f>
        <v>748</v>
      </c>
    </row>
    <row r="45" spans="1:82" s="30" customFormat="1" ht="9.6" customHeight="1">
      <c r="A45" s="55"/>
      <c r="B45" s="55" t="s">
        <v>11</v>
      </c>
      <c r="C45" s="55"/>
      <c r="D45" s="55"/>
      <c r="E45" s="55"/>
      <c r="F45" s="59">
        <v>401</v>
      </c>
      <c r="G45" s="59">
        <v>390</v>
      </c>
      <c r="H45" s="59">
        <v>393</v>
      </c>
      <c r="I45" s="59">
        <v>394</v>
      </c>
      <c r="J45" s="59">
        <v>398</v>
      </c>
      <c r="K45" s="59">
        <v>400</v>
      </c>
      <c r="L45" s="59">
        <v>403</v>
      </c>
      <c r="M45" s="59">
        <v>406</v>
      </c>
      <c r="N45" s="59">
        <v>432</v>
      </c>
      <c r="O45" s="59">
        <v>437</v>
      </c>
      <c r="P45" s="59">
        <v>487</v>
      </c>
      <c r="Q45" s="59">
        <v>526</v>
      </c>
      <c r="R45" s="59">
        <v>561</v>
      </c>
      <c r="S45" s="59">
        <v>583</v>
      </c>
      <c r="T45" s="59">
        <v>588</v>
      </c>
      <c r="U45" s="59">
        <v>586</v>
      </c>
      <c r="V45" s="59">
        <v>586</v>
      </c>
      <c r="W45" s="59">
        <v>593</v>
      </c>
      <c r="X45" s="59">
        <v>583</v>
      </c>
      <c r="Y45" s="59">
        <v>586</v>
      </c>
      <c r="Z45" s="59">
        <v>593</v>
      </c>
      <c r="AA45" s="59">
        <v>595</v>
      </c>
      <c r="AB45" s="59"/>
      <c r="AC45" s="59"/>
      <c r="AD45" s="58">
        <v>93</v>
      </c>
      <c r="AE45" s="58">
        <v>85</v>
      </c>
      <c r="AF45" s="58">
        <v>90</v>
      </c>
      <c r="AG45" s="58">
        <v>83</v>
      </c>
      <c r="AH45" s="58">
        <v>77</v>
      </c>
      <c r="AI45" s="58">
        <v>84</v>
      </c>
      <c r="AJ45" s="58">
        <v>92</v>
      </c>
      <c r="AK45" s="58">
        <v>82</v>
      </c>
      <c r="AL45" s="58">
        <v>86</v>
      </c>
      <c r="AM45" s="58">
        <v>84</v>
      </c>
      <c r="AN45" s="58">
        <v>107</v>
      </c>
      <c r="AO45" s="58">
        <v>111</v>
      </c>
      <c r="AP45" s="58">
        <v>103</v>
      </c>
      <c r="AQ45" s="58">
        <v>122</v>
      </c>
      <c r="AR45" s="58">
        <v>93</v>
      </c>
      <c r="AS45" s="59">
        <v>95</v>
      </c>
      <c r="AT45" s="59">
        <v>122</v>
      </c>
      <c r="AU45" s="59">
        <v>140</v>
      </c>
      <c r="AV45" s="59">
        <v>138</v>
      </c>
      <c r="AW45" s="59">
        <v>159</v>
      </c>
      <c r="AX45" s="59">
        <v>154</v>
      </c>
      <c r="AY45" s="59">
        <v>158</v>
      </c>
      <c r="AZ45" s="59"/>
      <c r="BA45" s="59"/>
      <c r="BB45" s="59">
        <v>494</v>
      </c>
      <c r="BC45" s="59">
        <v>475</v>
      </c>
      <c r="BD45" s="59">
        <v>483</v>
      </c>
      <c r="BE45" s="59">
        <v>477</v>
      </c>
      <c r="BF45" s="59">
        <v>475</v>
      </c>
      <c r="BG45" s="59">
        <v>484</v>
      </c>
      <c r="BH45" s="59">
        <v>495</v>
      </c>
      <c r="BI45" s="59">
        <v>488</v>
      </c>
      <c r="BJ45" s="60">
        <f t="shared" ref="BJ45:BR45" si="13">N45+AL45</f>
        <v>518</v>
      </c>
      <c r="BK45" s="59">
        <f t="shared" si="13"/>
        <v>521</v>
      </c>
      <c r="BL45" s="59">
        <f t="shared" si="13"/>
        <v>594</v>
      </c>
      <c r="BM45" s="59">
        <f t="shared" si="13"/>
        <v>637</v>
      </c>
      <c r="BN45" s="59">
        <f t="shared" si="13"/>
        <v>664</v>
      </c>
      <c r="BO45" s="59">
        <f t="shared" si="13"/>
        <v>705</v>
      </c>
      <c r="BP45" s="59">
        <f t="shared" si="13"/>
        <v>681</v>
      </c>
      <c r="BQ45" s="59">
        <f t="shared" si="13"/>
        <v>681</v>
      </c>
      <c r="BR45" s="59">
        <f t="shared" si="13"/>
        <v>708</v>
      </c>
      <c r="BS45" s="59">
        <v>733</v>
      </c>
      <c r="BT45" s="59">
        <f>X45+AV45</f>
        <v>721</v>
      </c>
      <c r="BU45" s="59">
        <f>Y45+AW45</f>
        <v>745</v>
      </c>
      <c r="BV45" s="59">
        <f>Z45+AX45</f>
        <v>747</v>
      </c>
      <c r="BW45" s="59">
        <f>AA45+AY45</f>
        <v>753</v>
      </c>
      <c r="BX45" s="59"/>
    </row>
    <row r="46" spans="1:82" s="24" customFormat="1" ht="10.5" customHeight="1">
      <c r="A46" s="18" t="s">
        <v>6</v>
      </c>
      <c r="B46" s="18"/>
      <c r="C46" s="18"/>
      <c r="D46" s="18"/>
      <c r="E46" s="18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23"/>
      <c r="BI46" s="23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</row>
    <row r="47" spans="1:82" s="30" customFormat="1" ht="9.6" customHeight="1">
      <c r="A47" s="25"/>
      <c r="B47" s="25" t="s">
        <v>9</v>
      </c>
      <c r="C47" s="25"/>
      <c r="D47" s="25"/>
      <c r="E47" s="25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90" t="s">
        <v>59</v>
      </c>
      <c r="X47" s="90" t="s">
        <v>59</v>
      </c>
      <c r="Y47" s="90" t="s">
        <v>59</v>
      </c>
      <c r="Z47" s="90" t="s">
        <v>59</v>
      </c>
      <c r="AA47" s="90"/>
      <c r="AB47" s="90" t="s">
        <v>59</v>
      </c>
      <c r="AC47" s="26"/>
      <c r="AD47" s="27">
        <v>417</v>
      </c>
      <c r="AE47" s="27">
        <v>483</v>
      </c>
      <c r="AF47" s="28">
        <v>377</v>
      </c>
      <c r="AG47" s="28">
        <v>447</v>
      </c>
      <c r="AH47" s="28">
        <v>425</v>
      </c>
      <c r="AI47" s="28">
        <v>400</v>
      </c>
      <c r="AJ47" s="28">
        <v>345</v>
      </c>
      <c r="AK47" s="28">
        <v>396</v>
      </c>
      <c r="AL47" s="28">
        <v>407</v>
      </c>
      <c r="AM47" s="28">
        <v>431</v>
      </c>
      <c r="AN47" s="28">
        <v>405</v>
      </c>
      <c r="AO47" s="28">
        <v>424</v>
      </c>
      <c r="AP47" s="28">
        <v>433</v>
      </c>
      <c r="AQ47" s="28">
        <v>417</v>
      </c>
      <c r="AR47" s="28">
        <v>439</v>
      </c>
      <c r="AS47" s="26">
        <v>335</v>
      </c>
      <c r="AT47" s="26">
        <v>345</v>
      </c>
      <c r="AU47" s="26">
        <v>243</v>
      </c>
      <c r="AV47" s="26">
        <v>266</v>
      </c>
      <c r="AW47" s="26">
        <v>258</v>
      </c>
      <c r="AX47" s="26">
        <v>200</v>
      </c>
      <c r="AY47" s="26">
        <v>180</v>
      </c>
      <c r="AZ47" s="26">
        <v>212</v>
      </c>
      <c r="BA47" s="29"/>
      <c r="BB47" s="29">
        <v>417</v>
      </c>
      <c r="BC47" s="29">
        <v>483</v>
      </c>
      <c r="BD47" s="29">
        <v>377</v>
      </c>
      <c r="BE47" s="29">
        <v>447</v>
      </c>
      <c r="BF47" s="29">
        <v>425</v>
      </c>
      <c r="BG47" s="29">
        <v>400</v>
      </c>
      <c r="BH47" s="29">
        <v>345</v>
      </c>
      <c r="BI47" s="29">
        <v>396</v>
      </c>
      <c r="BJ47" s="29">
        <v>407</v>
      </c>
      <c r="BK47" s="29">
        <f t="shared" ref="BK47:BR47" si="14">O47+AM47</f>
        <v>431</v>
      </c>
      <c r="BL47" s="29">
        <f t="shared" si="14"/>
        <v>405</v>
      </c>
      <c r="BM47" s="29">
        <f t="shared" si="14"/>
        <v>424</v>
      </c>
      <c r="BN47" s="29">
        <f t="shared" si="14"/>
        <v>433</v>
      </c>
      <c r="BO47" s="29">
        <f t="shared" si="14"/>
        <v>417</v>
      </c>
      <c r="BP47" s="29">
        <f t="shared" si="14"/>
        <v>439</v>
      </c>
      <c r="BQ47" s="29">
        <f t="shared" si="14"/>
        <v>335</v>
      </c>
      <c r="BR47" s="29">
        <f t="shared" si="14"/>
        <v>345</v>
      </c>
      <c r="BS47" s="29">
        <v>243</v>
      </c>
      <c r="BT47" s="29">
        <v>266</v>
      </c>
      <c r="BU47" s="74">
        <f>SUM(Y47,AW47)</f>
        <v>258</v>
      </c>
      <c r="BV47" s="74">
        <f>SUM(Z47,AX47)</f>
        <v>200</v>
      </c>
      <c r="BW47" s="26">
        <v>180</v>
      </c>
      <c r="BX47" s="26">
        <v>212</v>
      </c>
    </row>
    <row r="48" spans="1:82" s="30" customFormat="1" ht="9.6" customHeight="1">
      <c r="A48" s="25"/>
      <c r="B48" s="25" t="s">
        <v>10</v>
      </c>
      <c r="C48" s="25"/>
      <c r="D48" s="25"/>
      <c r="E48" s="25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90" t="s">
        <v>59</v>
      </c>
      <c r="X48" s="90" t="s">
        <v>59</v>
      </c>
      <c r="Y48" s="90" t="s">
        <v>59</v>
      </c>
      <c r="Z48" s="90" t="s">
        <v>59</v>
      </c>
      <c r="AA48" s="90"/>
      <c r="AB48" s="90" t="s">
        <v>59</v>
      </c>
      <c r="AC48" s="26"/>
      <c r="AD48" s="27">
        <v>603</v>
      </c>
      <c r="AE48" s="27">
        <v>655</v>
      </c>
      <c r="AF48" s="28">
        <v>625</v>
      </c>
      <c r="AG48" s="28">
        <v>645</v>
      </c>
      <c r="AH48" s="28">
        <v>664</v>
      </c>
      <c r="AI48" s="28">
        <v>643</v>
      </c>
      <c r="AJ48" s="28">
        <v>693</v>
      </c>
      <c r="AK48" s="28">
        <v>621</v>
      </c>
      <c r="AL48" s="28">
        <v>695</v>
      </c>
      <c r="AM48" s="28">
        <v>722</v>
      </c>
      <c r="AN48" s="28">
        <v>649</v>
      </c>
      <c r="AO48" s="28">
        <v>631</v>
      </c>
      <c r="AP48" s="28">
        <v>650</v>
      </c>
      <c r="AQ48" s="28">
        <v>552</v>
      </c>
      <c r="AR48" s="28">
        <v>556</v>
      </c>
      <c r="AS48" s="26">
        <v>546</v>
      </c>
      <c r="AT48" s="26">
        <v>435</v>
      </c>
      <c r="AU48" s="26">
        <v>410</v>
      </c>
      <c r="AV48" s="26">
        <v>404</v>
      </c>
      <c r="AW48" s="26">
        <v>404</v>
      </c>
      <c r="AX48" s="26">
        <v>342</v>
      </c>
      <c r="AY48" s="26">
        <v>338</v>
      </c>
      <c r="AZ48" s="26">
        <v>319</v>
      </c>
      <c r="BA48" s="29"/>
      <c r="BB48" s="29">
        <v>603</v>
      </c>
      <c r="BC48" s="29">
        <v>655</v>
      </c>
      <c r="BD48" s="29">
        <v>625</v>
      </c>
      <c r="BE48" s="29">
        <v>645</v>
      </c>
      <c r="BF48" s="29">
        <v>664</v>
      </c>
      <c r="BG48" s="29">
        <v>643</v>
      </c>
      <c r="BH48" s="29">
        <v>693</v>
      </c>
      <c r="BI48" s="29">
        <v>621</v>
      </c>
      <c r="BJ48" s="29">
        <v>695</v>
      </c>
      <c r="BK48" s="29">
        <f t="shared" ref="BK48:BP49" si="15">O48+AM48</f>
        <v>722</v>
      </c>
      <c r="BL48" s="29">
        <f t="shared" si="15"/>
        <v>649</v>
      </c>
      <c r="BM48" s="29">
        <f t="shared" si="15"/>
        <v>631</v>
      </c>
      <c r="BN48" s="29">
        <f t="shared" si="15"/>
        <v>650</v>
      </c>
      <c r="BO48" s="29">
        <f t="shared" si="15"/>
        <v>552</v>
      </c>
      <c r="BP48" s="29">
        <f t="shared" si="15"/>
        <v>556</v>
      </c>
      <c r="BQ48" s="29">
        <v>546</v>
      </c>
      <c r="BR48" s="29">
        <f>V48+AT48</f>
        <v>435</v>
      </c>
      <c r="BS48" s="29">
        <v>410</v>
      </c>
      <c r="BT48" s="29">
        <v>404</v>
      </c>
      <c r="BU48" s="74">
        <f>SUM(Y48,AW48)</f>
        <v>404</v>
      </c>
      <c r="BV48" s="74">
        <f>SUM(Z48,AX48)</f>
        <v>342</v>
      </c>
      <c r="BW48" s="26">
        <v>338</v>
      </c>
      <c r="BX48" s="26">
        <v>319</v>
      </c>
    </row>
    <row r="49" spans="1:76" s="30" customFormat="1" ht="9.6" customHeight="1">
      <c r="A49" s="25"/>
      <c r="B49" s="25" t="s">
        <v>11</v>
      </c>
      <c r="C49" s="25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90" t="s">
        <v>59</v>
      </c>
      <c r="X49" s="90" t="s">
        <v>59</v>
      </c>
      <c r="Y49" s="90" t="s">
        <v>59</v>
      </c>
      <c r="Z49" s="90" t="s">
        <v>59</v>
      </c>
      <c r="AA49" s="90"/>
      <c r="AB49" s="90"/>
      <c r="AC49" s="29"/>
      <c r="AD49" s="28">
        <v>580</v>
      </c>
      <c r="AE49" s="28">
        <v>642</v>
      </c>
      <c r="AF49" s="28">
        <v>591</v>
      </c>
      <c r="AG49" s="28">
        <v>635</v>
      </c>
      <c r="AH49" s="28">
        <v>562</v>
      </c>
      <c r="AI49" s="28">
        <v>639</v>
      </c>
      <c r="AJ49" s="28">
        <v>618</v>
      </c>
      <c r="AK49" s="28">
        <v>628</v>
      </c>
      <c r="AL49" s="28">
        <v>653</v>
      </c>
      <c r="AM49" s="28">
        <v>683</v>
      </c>
      <c r="AN49" s="28">
        <v>665</v>
      </c>
      <c r="AO49" s="28">
        <v>661</v>
      </c>
      <c r="AP49" s="28">
        <v>579</v>
      </c>
      <c r="AQ49" s="28">
        <v>586</v>
      </c>
      <c r="AR49" s="28">
        <v>490</v>
      </c>
      <c r="AS49" s="29">
        <v>496</v>
      </c>
      <c r="AT49" s="29">
        <v>414</v>
      </c>
      <c r="AU49" s="29">
        <v>378</v>
      </c>
      <c r="AV49" s="29">
        <v>351</v>
      </c>
      <c r="AW49" s="29">
        <v>382</v>
      </c>
      <c r="AX49" s="29">
        <v>302</v>
      </c>
      <c r="AY49" s="29">
        <v>304</v>
      </c>
      <c r="AZ49" s="29"/>
      <c r="BA49" s="29"/>
      <c r="BB49" s="29">
        <v>580</v>
      </c>
      <c r="BC49" s="29">
        <v>642</v>
      </c>
      <c r="BD49" s="29">
        <v>591</v>
      </c>
      <c r="BE49" s="29">
        <v>635</v>
      </c>
      <c r="BF49" s="29">
        <v>562</v>
      </c>
      <c r="BG49" s="29">
        <v>639</v>
      </c>
      <c r="BH49" s="29">
        <v>618</v>
      </c>
      <c r="BI49" s="29">
        <v>628</v>
      </c>
      <c r="BJ49" s="45">
        <f>N49+AL49</f>
        <v>653</v>
      </c>
      <c r="BK49" s="29">
        <f t="shared" si="15"/>
        <v>683</v>
      </c>
      <c r="BL49" s="29">
        <f t="shared" si="15"/>
        <v>665</v>
      </c>
      <c r="BM49" s="29">
        <f t="shared" si="15"/>
        <v>661</v>
      </c>
      <c r="BN49" s="29">
        <f t="shared" si="15"/>
        <v>579</v>
      </c>
      <c r="BO49" s="29">
        <f t="shared" si="15"/>
        <v>586</v>
      </c>
      <c r="BP49" s="29">
        <f t="shared" si="15"/>
        <v>490</v>
      </c>
      <c r="BQ49" s="29">
        <f>AS49</f>
        <v>496</v>
      </c>
      <c r="BR49" s="29">
        <f>V49+AT49</f>
        <v>414</v>
      </c>
      <c r="BS49" s="29">
        <v>378</v>
      </c>
      <c r="BT49" s="29">
        <v>351</v>
      </c>
      <c r="BU49" s="74">
        <f>SUM(Y49,AW49)</f>
        <v>382</v>
      </c>
      <c r="BV49" s="29">
        <f>AX49+BU49</f>
        <v>684</v>
      </c>
      <c r="BW49" s="29">
        <v>304</v>
      </c>
      <c r="BX49" s="29"/>
    </row>
    <row r="50" spans="1:76" s="30" customFormat="1" ht="6" customHeight="1">
      <c r="A50" s="25"/>
      <c r="B50" s="25"/>
      <c r="C50" s="25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45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</row>
    <row r="51" spans="1:76" s="30" customFormat="1" ht="12.75" customHeight="1">
      <c r="A51" s="25"/>
      <c r="B51" s="25"/>
      <c r="C51" s="25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45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</row>
    <row r="52" spans="1:76" s="12" customFormat="1" ht="9.9499999999999993" customHeight="1">
      <c r="A52" s="94"/>
      <c r="B52" s="94"/>
      <c r="C52" s="94"/>
      <c r="D52" s="94"/>
      <c r="E52" s="9"/>
      <c r="F52" s="10"/>
      <c r="G52" s="11"/>
      <c r="H52" s="95" t="s">
        <v>28</v>
      </c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11"/>
      <c r="AD52" s="10"/>
      <c r="AE52" s="11"/>
      <c r="AF52" s="95" t="s">
        <v>27</v>
      </c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11"/>
      <c r="BB52" s="10"/>
      <c r="BC52" s="11"/>
      <c r="BD52" s="95" t="s">
        <v>41</v>
      </c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</row>
    <row r="53" spans="1:76" s="37" customFormat="1" ht="19.5" customHeight="1">
      <c r="A53" s="100" t="s">
        <v>21</v>
      </c>
      <c r="B53" s="100"/>
      <c r="C53" s="100"/>
      <c r="D53" s="100"/>
      <c r="E53" s="9"/>
      <c r="F53" s="16" t="s">
        <v>14</v>
      </c>
      <c r="G53" s="16" t="s">
        <v>15</v>
      </c>
      <c r="H53" s="16" t="s">
        <v>16</v>
      </c>
      <c r="I53" s="16" t="s">
        <v>17</v>
      </c>
      <c r="J53" s="16" t="s">
        <v>25</v>
      </c>
      <c r="K53" s="16" t="s">
        <v>19</v>
      </c>
      <c r="L53" s="16" t="s">
        <v>20</v>
      </c>
      <c r="M53" s="16" t="s">
        <v>22</v>
      </c>
      <c r="N53" s="16" t="s">
        <v>23</v>
      </c>
      <c r="O53" s="16" t="s">
        <v>30</v>
      </c>
      <c r="P53" s="16" t="s">
        <v>31</v>
      </c>
      <c r="Q53" s="16" t="s">
        <v>33</v>
      </c>
      <c r="R53" s="16" t="s">
        <v>34</v>
      </c>
      <c r="S53" s="77" t="s">
        <v>35</v>
      </c>
      <c r="T53" s="77" t="s">
        <v>36</v>
      </c>
      <c r="U53" s="77" t="s">
        <v>38</v>
      </c>
      <c r="V53" s="47" t="s">
        <v>53</v>
      </c>
      <c r="W53" s="47" t="s">
        <v>54</v>
      </c>
      <c r="X53" s="47" t="s">
        <v>55</v>
      </c>
      <c r="Y53" s="47" t="s">
        <v>56</v>
      </c>
      <c r="Z53" s="47" t="s">
        <v>57</v>
      </c>
      <c r="AA53" s="47" t="s">
        <v>58</v>
      </c>
      <c r="AB53" s="47" t="s">
        <v>63</v>
      </c>
      <c r="AC53" s="14"/>
      <c r="AD53" s="16" t="s">
        <v>14</v>
      </c>
      <c r="AE53" s="16" t="s">
        <v>15</v>
      </c>
      <c r="AF53" s="15" t="s">
        <v>16</v>
      </c>
      <c r="AG53" s="15" t="s">
        <v>17</v>
      </c>
      <c r="AH53" s="16" t="s">
        <v>18</v>
      </c>
      <c r="AI53" s="16" t="s">
        <v>19</v>
      </c>
      <c r="AJ53" s="16" t="s">
        <v>20</v>
      </c>
      <c r="AK53" s="16" t="s">
        <v>22</v>
      </c>
      <c r="AL53" s="16" t="s">
        <v>23</v>
      </c>
      <c r="AM53" s="16" t="s">
        <v>30</v>
      </c>
      <c r="AN53" s="16" t="s">
        <v>31</v>
      </c>
      <c r="AO53" s="16" t="s">
        <v>33</v>
      </c>
      <c r="AP53" s="16" t="s">
        <v>34</v>
      </c>
      <c r="AQ53" s="77" t="s">
        <v>35</v>
      </c>
      <c r="AR53" s="77" t="s">
        <v>36</v>
      </c>
      <c r="AS53" s="77" t="s">
        <v>38</v>
      </c>
      <c r="AT53" s="47" t="s">
        <v>53</v>
      </c>
      <c r="AU53" s="47" t="s">
        <v>54</v>
      </c>
      <c r="AV53" s="47" t="s">
        <v>55</v>
      </c>
      <c r="AW53" s="47" t="s">
        <v>56</v>
      </c>
      <c r="AX53" s="47" t="s">
        <v>57</v>
      </c>
      <c r="AY53" s="47" t="s">
        <v>58</v>
      </c>
      <c r="AZ53" s="47" t="s">
        <v>63</v>
      </c>
      <c r="BA53" s="15"/>
      <c r="BB53" s="16" t="s">
        <v>14</v>
      </c>
      <c r="BC53" s="16" t="s">
        <v>15</v>
      </c>
      <c r="BD53" s="16" t="s">
        <v>16</v>
      </c>
      <c r="BE53" s="16" t="s">
        <v>17</v>
      </c>
      <c r="BF53" s="16" t="s">
        <v>18</v>
      </c>
      <c r="BG53" s="16" t="s">
        <v>19</v>
      </c>
      <c r="BH53" s="16" t="s">
        <v>20</v>
      </c>
      <c r="BI53" s="16" t="s">
        <v>22</v>
      </c>
      <c r="BJ53" s="16" t="s">
        <v>23</v>
      </c>
      <c r="BK53" s="16" t="s">
        <v>30</v>
      </c>
      <c r="BL53" s="16" t="s">
        <v>31</v>
      </c>
      <c r="BM53" s="16" t="s">
        <v>33</v>
      </c>
      <c r="BN53" s="16" t="s">
        <v>34</v>
      </c>
      <c r="BO53" s="77" t="s">
        <v>35</v>
      </c>
      <c r="BP53" s="77" t="s">
        <v>36</v>
      </c>
      <c r="BQ53" s="77" t="s">
        <v>38</v>
      </c>
      <c r="BR53" s="47" t="s">
        <v>53</v>
      </c>
      <c r="BS53" s="47" t="s">
        <v>54</v>
      </c>
      <c r="BT53" s="47" t="s">
        <v>55</v>
      </c>
      <c r="BU53" s="47" t="s">
        <v>56</v>
      </c>
      <c r="BV53" s="47" t="s">
        <v>57</v>
      </c>
      <c r="BW53" s="47" t="s">
        <v>58</v>
      </c>
      <c r="BX53" s="47" t="s">
        <v>63</v>
      </c>
    </row>
    <row r="54" spans="1:76" s="30" customFormat="1" ht="9.9499999999999993" customHeight="1">
      <c r="A54" s="65" t="s">
        <v>13</v>
      </c>
      <c r="B54" s="65"/>
      <c r="C54" s="65"/>
      <c r="D54" s="65"/>
      <c r="E54" s="66"/>
      <c r="F54" s="67"/>
      <c r="G54" s="67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7"/>
      <c r="AD54" s="69"/>
      <c r="AE54" s="69"/>
      <c r="AF54" s="69"/>
      <c r="AG54" s="69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68"/>
      <c r="AT54" s="68"/>
      <c r="AU54" s="68"/>
      <c r="AV54" s="68"/>
      <c r="AW54" s="68"/>
      <c r="AX54" s="68"/>
      <c r="AY54" s="68"/>
      <c r="AZ54" s="68"/>
      <c r="BA54" s="65"/>
      <c r="BB54" s="68"/>
      <c r="BC54" s="63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71"/>
      <c r="BS54" s="71"/>
      <c r="BT54" s="71"/>
      <c r="BU54" s="71"/>
      <c r="BV54" s="71"/>
      <c r="BW54" s="71"/>
      <c r="BX54" s="71"/>
    </row>
    <row r="55" spans="1:76" s="30" customFormat="1" ht="9.6" customHeight="1">
      <c r="A55" s="68"/>
      <c r="B55" s="66" t="s">
        <v>9</v>
      </c>
      <c r="C55" s="66"/>
      <c r="D55" s="66"/>
      <c r="E55" s="66"/>
      <c r="F55" s="67" t="e">
        <f>F8+F12+F16+#REF!+F24+#REF!+F36+F47</f>
        <v>#REF!</v>
      </c>
      <c r="G55" s="67" t="e">
        <f>G8+G12+G16+#REF!+G24+#REF!+G36+G47</f>
        <v>#REF!</v>
      </c>
      <c r="H55" s="67" t="e">
        <f>H8+H12+H16+#REF!+H24+#REF!+H36+H47</f>
        <v>#REF!</v>
      </c>
      <c r="I55" s="67" t="e">
        <f>I8+I12+I16+#REF!+I24+#REF!+I36+I47</f>
        <v>#REF!</v>
      </c>
      <c r="J55" s="67">
        <v>6690</v>
      </c>
      <c r="K55" s="67">
        <v>6957</v>
      </c>
      <c r="L55" s="67">
        <v>6882</v>
      </c>
      <c r="M55" s="67">
        <v>6562</v>
      </c>
      <c r="N55" s="67">
        <v>6171</v>
      </c>
      <c r="O55" s="67">
        <v>5916</v>
      </c>
      <c r="P55" s="67">
        <v>6124</v>
      </c>
      <c r="Q55" s="67">
        <v>5712</v>
      </c>
      <c r="R55" s="67">
        <f t="shared" ref="R55:Y55" si="16">+R8+R12+R16+R32+R36+R24</f>
        <v>5859</v>
      </c>
      <c r="S55" s="67">
        <f t="shared" si="16"/>
        <v>6319</v>
      </c>
      <c r="T55" s="67">
        <f t="shared" si="16"/>
        <v>6790</v>
      </c>
      <c r="U55" s="67">
        <f t="shared" si="16"/>
        <v>7216</v>
      </c>
      <c r="V55" s="67">
        <f t="shared" si="16"/>
        <v>7611</v>
      </c>
      <c r="W55" s="67">
        <f t="shared" si="16"/>
        <v>7839</v>
      </c>
      <c r="X55" s="67">
        <f t="shared" si="16"/>
        <v>7866</v>
      </c>
      <c r="Y55" s="67">
        <f t="shared" si="16"/>
        <v>8107</v>
      </c>
      <c r="Z55" s="67">
        <f t="shared" ref="Z55" si="17">+Z8+Z12+Z16+Z32+Z36+Z24</f>
        <v>8385</v>
      </c>
      <c r="AA55" s="67">
        <f>AA8+AA12+AA16+AA24+AA32+AA36</f>
        <v>8049</v>
      </c>
      <c r="AB55" s="67">
        <f>AB8+AB12+AB16+AB24+AB32+AB36</f>
        <v>7493</v>
      </c>
      <c r="AC55" s="67"/>
      <c r="AD55" s="69"/>
      <c r="AE55" s="69"/>
      <c r="AF55" s="69"/>
      <c r="AG55" s="69"/>
      <c r="AH55" s="69">
        <v>3014</v>
      </c>
      <c r="AI55" s="69">
        <v>2932</v>
      </c>
      <c r="AJ55" s="69">
        <v>2971</v>
      </c>
      <c r="AK55" s="69">
        <v>3060</v>
      </c>
      <c r="AL55" s="69">
        <v>3077</v>
      </c>
      <c r="AM55" s="69">
        <v>3041</v>
      </c>
      <c r="AN55" s="69">
        <v>3069</v>
      </c>
      <c r="AO55" s="67">
        <v>3082</v>
      </c>
      <c r="AP55" s="67">
        <f t="shared" ref="AP55:AW55" si="18">+AP8+AP12+AP16+AP24+AP32+AP36+AP43+AP47</f>
        <v>3120</v>
      </c>
      <c r="AQ55" s="67">
        <f t="shared" si="18"/>
        <v>3126</v>
      </c>
      <c r="AR55" s="67">
        <f t="shared" si="18"/>
        <v>3357</v>
      </c>
      <c r="AS55" s="67">
        <f t="shared" si="18"/>
        <v>3092</v>
      </c>
      <c r="AT55" s="67">
        <f t="shared" si="18"/>
        <v>3145</v>
      </c>
      <c r="AU55" s="67">
        <f t="shared" si="18"/>
        <v>3208</v>
      </c>
      <c r="AV55" s="67">
        <f t="shared" si="18"/>
        <v>3305</v>
      </c>
      <c r="AW55" s="67">
        <f t="shared" si="18"/>
        <v>3370</v>
      </c>
      <c r="AX55" s="67">
        <f>+AX8+AX12+AX16+AX24+AX32+AX36+AX43+AX47</f>
        <v>3195</v>
      </c>
      <c r="AY55" s="67">
        <f>AY8+AY12+AY16+AY24+AY32+AY36+AY43+AY47</f>
        <v>3126</v>
      </c>
      <c r="AZ55" s="67">
        <f>AZ8+AZ12+AZ16+AZ24+AZ32+AZ36+AZ43+AZ47</f>
        <v>3046</v>
      </c>
      <c r="BA55" s="66"/>
      <c r="BB55" s="67">
        <f t="shared" ref="BB55:BE57" si="19">BB34</f>
        <v>6484</v>
      </c>
      <c r="BC55" s="67">
        <f t="shared" si="19"/>
        <v>6452</v>
      </c>
      <c r="BD55" s="67">
        <f t="shared" si="19"/>
        <v>6547</v>
      </c>
      <c r="BE55" s="67">
        <f t="shared" si="19"/>
        <v>6860</v>
      </c>
      <c r="BF55" s="67">
        <v>125</v>
      </c>
      <c r="BG55" s="67">
        <v>118</v>
      </c>
      <c r="BH55" s="67">
        <v>113</v>
      </c>
      <c r="BI55" s="56">
        <v>98</v>
      </c>
      <c r="BJ55" s="56">
        <f t="shared" ref="BJ55:BR55" si="20">+N43</f>
        <v>116</v>
      </c>
      <c r="BK55" s="56">
        <f t="shared" si="20"/>
        <v>119</v>
      </c>
      <c r="BL55" s="56">
        <f t="shared" si="20"/>
        <v>119</v>
      </c>
      <c r="BM55" s="56">
        <f t="shared" si="20"/>
        <v>124</v>
      </c>
      <c r="BN55" s="56">
        <f t="shared" si="20"/>
        <v>140</v>
      </c>
      <c r="BO55" s="56">
        <f t="shared" si="20"/>
        <v>189</v>
      </c>
      <c r="BP55" s="56">
        <f t="shared" si="20"/>
        <v>212</v>
      </c>
      <c r="BQ55" s="56">
        <f t="shared" si="20"/>
        <v>188</v>
      </c>
      <c r="BR55" s="56">
        <f t="shared" si="20"/>
        <v>167</v>
      </c>
      <c r="BS55" s="56">
        <v>173</v>
      </c>
      <c r="BT55" s="56">
        <v>159</v>
      </c>
      <c r="BU55" s="56">
        <v>154</v>
      </c>
      <c r="BV55" s="56">
        <f>Z43</f>
        <v>150</v>
      </c>
      <c r="BW55" s="56">
        <v>155</v>
      </c>
      <c r="BX55" s="56">
        <v>141</v>
      </c>
    </row>
    <row r="56" spans="1:76" s="30" customFormat="1" ht="9.6" customHeight="1">
      <c r="A56" s="68"/>
      <c r="B56" s="66" t="s">
        <v>10</v>
      </c>
      <c r="C56" s="66"/>
      <c r="D56" s="66"/>
      <c r="E56" s="66"/>
      <c r="F56" s="67" t="e">
        <f>F9+F13+F17+#REF!+F25+#REF!+F37+F48</f>
        <v>#REF!</v>
      </c>
      <c r="G56" s="67" t="e">
        <f>G9+G13+G17+#REF!+G25+#REF!+G37+G48</f>
        <v>#REF!</v>
      </c>
      <c r="H56" s="67" t="e">
        <f>H9+H13+H17+#REF!+H25+#REF!+H37+H48</f>
        <v>#REF!</v>
      </c>
      <c r="I56" s="67" t="e">
        <f>I9+I13+I17+#REF!+I25+#REF!+I37+I48</f>
        <v>#REF!</v>
      </c>
      <c r="J56" s="67">
        <v>23060</v>
      </c>
      <c r="K56" s="67">
        <v>22999</v>
      </c>
      <c r="L56" s="67">
        <v>22230</v>
      </c>
      <c r="M56" s="67">
        <v>21354</v>
      </c>
      <c r="N56" s="67">
        <v>20732</v>
      </c>
      <c r="O56" s="67">
        <v>20440</v>
      </c>
      <c r="P56" s="67">
        <v>21004</v>
      </c>
      <c r="Q56" s="67">
        <v>21607</v>
      </c>
      <c r="R56" s="67">
        <f>+R9+R13+R17+R33+R37+R25</f>
        <v>22521</v>
      </c>
      <c r="S56" s="67">
        <f>+S9+S13+S17+S33+S37+S25</f>
        <v>23104</v>
      </c>
      <c r="T56" s="67">
        <v>24343</v>
      </c>
      <c r="U56" s="67">
        <v>25553</v>
      </c>
      <c r="V56" s="67">
        <f>+V9+V13+V17+V33+V37+V25</f>
        <v>27659</v>
      </c>
      <c r="W56" s="67">
        <f>+W9+W13+W17+W33+W37+W25</f>
        <v>28893</v>
      </c>
      <c r="X56" s="67">
        <f>+X9+X13+X17+X33+X37+X25</f>
        <v>30034</v>
      </c>
      <c r="Y56" s="67">
        <f>+Y9+Y13+Y17+Y33+Y37+Y25</f>
        <v>30671</v>
      </c>
      <c r="Z56" s="67">
        <f>+Z9+Z13+Z17+Z33+Z37+Z25</f>
        <v>30406</v>
      </c>
      <c r="AA56" s="67">
        <f>AA9+AA13+AA17+AA25+AA33+AA37</f>
        <v>29621</v>
      </c>
      <c r="AB56" s="67">
        <f>AB9+AB13+AB17+AB25+AB33+AB37</f>
        <v>28294</v>
      </c>
      <c r="AC56" s="67"/>
      <c r="AD56" s="69"/>
      <c r="AE56" s="69"/>
      <c r="AF56" s="69"/>
      <c r="AG56" s="69"/>
      <c r="AH56" s="69">
        <v>4363</v>
      </c>
      <c r="AI56" s="69">
        <v>4499</v>
      </c>
      <c r="AJ56" s="69">
        <v>4741</v>
      </c>
      <c r="AK56" s="69">
        <v>4618</v>
      </c>
      <c r="AL56" s="69">
        <v>4578</v>
      </c>
      <c r="AM56" s="69">
        <v>4583</v>
      </c>
      <c r="AN56" s="69">
        <v>4664</v>
      </c>
      <c r="AO56" s="67">
        <v>4718</v>
      </c>
      <c r="AP56" s="67">
        <f>+AP9+AP13+AP17+AP25+AP33+AP37+AP44+AP48</f>
        <v>4860</v>
      </c>
      <c r="AQ56" s="67">
        <f>+AQ9+AQ13+AQ17+AQ25+AQ33+AQ37+AQ44+AQ48</f>
        <v>4901</v>
      </c>
      <c r="AR56" s="67">
        <v>4681</v>
      </c>
      <c r="AS56" s="67">
        <f t="shared" ref="AS56:AW56" si="21">+AS9+AS13+AS17+AS25+AS33+AS37+AS44+AS48</f>
        <v>4607</v>
      </c>
      <c r="AT56" s="67">
        <f t="shared" si="21"/>
        <v>4710</v>
      </c>
      <c r="AU56" s="67">
        <f t="shared" si="21"/>
        <v>4950</v>
      </c>
      <c r="AV56" s="67">
        <f t="shared" si="21"/>
        <v>5096</v>
      </c>
      <c r="AW56" s="67">
        <f t="shared" si="21"/>
        <v>5096</v>
      </c>
      <c r="AX56" s="67">
        <f>+AX9+AX13+AX17+AX25+AX33+AX37+AX44+AX48</f>
        <v>4991</v>
      </c>
      <c r="AY56" s="67">
        <f>AY9+AY13+AY17+AY25+AY33+AY37+AY44+AY48</f>
        <v>4774</v>
      </c>
      <c r="AZ56" s="67">
        <f>AZ9+AZ13+AZ17+AZ25+AZ33+AZ37+AZ44+AZ48</f>
        <v>4498</v>
      </c>
      <c r="BA56" s="66"/>
      <c r="BB56" s="67">
        <f t="shared" si="19"/>
        <v>0</v>
      </c>
      <c r="BC56" s="67">
        <f t="shared" si="19"/>
        <v>0</v>
      </c>
      <c r="BD56" s="67">
        <f t="shared" si="19"/>
        <v>0</v>
      </c>
      <c r="BE56" s="67">
        <f t="shared" si="19"/>
        <v>0</v>
      </c>
      <c r="BF56" s="67">
        <v>400</v>
      </c>
      <c r="BG56" s="67">
        <v>400</v>
      </c>
      <c r="BH56" s="67">
        <v>409</v>
      </c>
      <c r="BI56" s="56">
        <v>408</v>
      </c>
      <c r="BJ56" s="56">
        <f t="shared" ref="BJ56:BO57" si="22">+N44</f>
        <v>431</v>
      </c>
      <c r="BK56" s="56">
        <f t="shared" si="22"/>
        <v>439</v>
      </c>
      <c r="BL56" s="56">
        <f t="shared" si="22"/>
        <v>492</v>
      </c>
      <c r="BM56" s="56">
        <f t="shared" si="22"/>
        <v>531</v>
      </c>
      <c r="BN56" s="56">
        <f t="shared" si="22"/>
        <v>564</v>
      </c>
      <c r="BO56" s="56">
        <f t="shared" si="22"/>
        <v>587</v>
      </c>
      <c r="BP56" s="56">
        <v>587</v>
      </c>
      <c r="BQ56" s="56">
        <v>588</v>
      </c>
      <c r="BR56" s="56">
        <v>586</v>
      </c>
      <c r="BS56" s="56">
        <v>592</v>
      </c>
      <c r="BT56" s="56">
        <v>584</v>
      </c>
      <c r="BU56" s="56">
        <v>586</v>
      </c>
      <c r="BV56" s="56">
        <f>Z44</f>
        <v>596</v>
      </c>
      <c r="BW56" s="56">
        <v>597</v>
      </c>
      <c r="BX56" s="56">
        <v>599</v>
      </c>
    </row>
    <row r="57" spans="1:76" s="30" customFormat="1" ht="9.6" customHeight="1">
      <c r="A57" s="68"/>
      <c r="B57" s="66" t="s">
        <v>11</v>
      </c>
      <c r="C57" s="66"/>
      <c r="D57" s="66"/>
      <c r="E57" s="66"/>
      <c r="F57" s="67" t="e">
        <f>F10+F14+F18+#REF!+F26+#REF!+F38+F49</f>
        <v>#REF!</v>
      </c>
      <c r="G57" s="67" t="e">
        <f>G10+G14+G18+#REF!+G26+#REF!+G38+G49</f>
        <v>#REF!</v>
      </c>
      <c r="H57" s="67" t="e">
        <f>H10+H14+H18+#REF!+H26+#REF!+H38+H49</f>
        <v>#REF!</v>
      </c>
      <c r="I57" s="67" t="e">
        <f>I10+I14+I18+#REF!+I26+#REF!+I38+I49</f>
        <v>#REF!</v>
      </c>
      <c r="J57" s="67">
        <v>21295</v>
      </c>
      <c r="K57" s="67">
        <v>21056</v>
      </c>
      <c r="L57" s="67">
        <v>20361</v>
      </c>
      <c r="M57" s="67">
        <v>19585</v>
      </c>
      <c r="N57" s="67">
        <v>18932</v>
      </c>
      <c r="O57" s="67">
        <v>18847</v>
      </c>
      <c r="P57" s="67">
        <v>19368</v>
      </c>
      <c r="Q57" s="67">
        <f>+Q10+Q14+Q18+Q34+Q38+Q26</f>
        <v>20172</v>
      </c>
      <c r="R57" s="67">
        <f>+R10+R14+R18+R34+R38+R26</f>
        <v>21033</v>
      </c>
      <c r="S57" s="67">
        <f>+S10+S14+S18+S34+S38+S26</f>
        <v>21395</v>
      </c>
      <c r="T57" s="67">
        <v>22744</v>
      </c>
      <c r="U57" s="67">
        <f>SUM(U10+U14+U18+U26+U34+U38)</f>
        <v>23983</v>
      </c>
      <c r="V57" s="67">
        <f>+V10+V14+V18+V34+V38+V26</f>
        <v>25751</v>
      </c>
      <c r="W57" s="67">
        <v>27021</v>
      </c>
      <c r="X57" s="67">
        <f>+X10+X14+X18+X34+X38+X26</f>
        <v>27868</v>
      </c>
      <c r="Y57" s="67">
        <f>+Y10+Y14+Y18+Y34+Y38+Y26</f>
        <v>28334</v>
      </c>
      <c r="Z57" s="67">
        <f>Z10+Z14+Z18+Z26+Z34+Z38</f>
        <v>27656</v>
      </c>
      <c r="AA57" s="67">
        <f>AA10+AA14+AA18+AA26+AA34+AA38</f>
        <v>28104</v>
      </c>
      <c r="AB57" s="67"/>
      <c r="AC57" s="67"/>
      <c r="AD57" s="69"/>
      <c r="AE57" s="69"/>
      <c r="AF57" s="69"/>
      <c r="AG57" s="69"/>
      <c r="AH57" s="69">
        <v>4182</v>
      </c>
      <c r="AI57" s="69">
        <v>4407</v>
      </c>
      <c r="AJ57" s="69">
        <v>4518</v>
      </c>
      <c r="AK57" s="69">
        <v>4435</v>
      </c>
      <c r="AL57" s="69">
        <v>4345</v>
      </c>
      <c r="AM57" s="69">
        <v>4426</v>
      </c>
      <c r="AN57" s="69">
        <v>4590</v>
      </c>
      <c r="AO57" s="67">
        <f>+AO10+AO14+AO18+AO26+AO34+AO38+AO45+AO49</f>
        <v>4614</v>
      </c>
      <c r="AP57" s="67">
        <f>+AP10+AP14+AP18+AP26+AP34+AP38+AP45+AP49</f>
        <v>4689</v>
      </c>
      <c r="AQ57" s="67">
        <f>+AQ10+AQ14+AQ18+AQ26+AQ34+AQ38+AQ45+AQ49</f>
        <v>4804</v>
      </c>
      <c r="AR57" s="67">
        <v>4456</v>
      </c>
      <c r="AS57" s="67">
        <f>+AS10+AS14+AS18+AS26+AS34+AS38+AS45+AS49</f>
        <v>4529</v>
      </c>
      <c r="AT57" s="67">
        <f>+AT10+AT14+AT18+AT26+AT34+AT38+AT45+AT49</f>
        <v>4638</v>
      </c>
      <c r="AU57" s="67">
        <f>+AU10+AU14+AU18+AU26+AU34+AU38+AU45+AU49</f>
        <v>4851</v>
      </c>
      <c r="AV57" s="67">
        <f>+AV10+AV14+AV18+AV26+AV34+AV38+AV45+AV49</f>
        <v>4909</v>
      </c>
      <c r="AW57" s="67">
        <f>+AW10+AW14+AW18+AW26+AW34+AW38+AW45+AW49</f>
        <v>4883</v>
      </c>
      <c r="AX57" s="67">
        <f>AX10+AX14+AX18+AX26+AX34+AX38+AX45+AX49</f>
        <v>4777</v>
      </c>
      <c r="AY57" s="67">
        <f>AY10+AY14+AY18+AY26+AY34+AY38+AY45+AY49</f>
        <v>4631</v>
      </c>
      <c r="AZ57" s="67"/>
      <c r="BA57" s="66"/>
      <c r="BB57" s="67">
        <f t="shared" si="19"/>
        <v>2713</v>
      </c>
      <c r="BC57" s="67">
        <f t="shared" si="19"/>
        <v>2538</v>
      </c>
      <c r="BD57" s="67">
        <f t="shared" si="19"/>
        <v>2513</v>
      </c>
      <c r="BE57" s="67">
        <f t="shared" si="19"/>
        <v>2577</v>
      </c>
      <c r="BF57" s="67">
        <v>398</v>
      </c>
      <c r="BG57" s="67">
        <v>400</v>
      </c>
      <c r="BH57" s="67">
        <v>403</v>
      </c>
      <c r="BI57" s="59">
        <v>406</v>
      </c>
      <c r="BJ57" s="56">
        <f t="shared" si="22"/>
        <v>432</v>
      </c>
      <c r="BK57" s="56">
        <f t="shared" si="22"/>
        <v>437</v>
      </c>
      <c r="BL57" s="56">
        <f t="shared" si="22"/>
        <v>487</v>
      </c>
      <c r="BM57" s="56">
        <f t="shared" si="22"/>
        <v>526</v>
      </c>
      <c r="BN57" s="56">
        <f t="shared" si="22"/>
        <v>561</v>
      </c>
      <c r="BO57" s="56">
        <f t="shared" si="22"/>
        <v>583</v>
      </c>
      <c r="BP57" s="56">
        <v>587</v>
      </c>
      <c r="BQ57" s="56">
        <v>586</v>
      </c>
      <c r="BR57" s="56">
        <v>586</v>
      </c>
      <c r="BS57" s="56">
        <f>W45</f>
        <v>593</v>
      </c>
      <c r="BT57" s="56">
        <f>X45</f>
        <v>583</v>
      </c>
      <c r="BU57" s="56">
        <f>Y45</f>
        <v>586</v>
      </c>
      <c r="BV57" s="56">
        <v>593</v>
      </c>
      <c r="BW57" s="59">
        <v>595</v>
      </c>
      <c r="BX57" s="56"/>
    </row>
    <row r="58" spans="1:76" s="34" customFormat="1" ht="9.9499999999999993" hidden="1" customHeight="1">
      <c r="A58" s="18" t="s">
        <v>37</v>
      </c>
      <c r="B58" s="18"/>
      <c r="C58" s="18"/>
      <c r="D58" s="18"/>
      <c r="E58" s="18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29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19"/>
      <c r="AT58" s="19"/>
      <c r="AU58" s="19"/>
      <c r="AV58" s="19"/>
      <c r="AW58" s="19"/>
      <c r="AX58" s="19"/>
      <c r="AY58" s="19"/>
      <c r="AZ58" s="1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</row>
    <row r="59" spans="1:76" s="34" customFormat="1" ht="9.6" hidden="1" customHeight="1">
      <c r="A59" s="25"/>
      <c r="B59" s="25" t="s">
        <v>9</v>
      </c>
      <c r="C59" s="25"/>
      <c r="D59" s="25"/>
      <c r="E59" s="25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9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39"/>
      <c r="AR59" s="39"/>
      <c r="AS59" s="39">
        <v>302</v>
      </c>
      <c r="AT59" s="39">
        <v>310</v>
      </c>
      <c r="AU59" s="39">
        <v>317</v>
      </c>
      <c r="AV59" s="39"/>
      <c r="AW59" s="39"/>
      <c r="AX59" s="39"/>
      <c r="AY59" s="39"/>
      <c r="AZ59" s="3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</row>
    <row r="60" spans="1:76" s="34" customFormat="1" ht="9.6" hidden="1" customHeight="1">
      <c r="A60" s="25"/>
      <c r="B60" s="25" t="s">
        <v>10</v>
      </c>
      <c r="C60" s="25"/>
      <c r="D60" s="25"/>
      <c r="E60" s="25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9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39"/>
      <c r="AR60" s="39">
        <v>276</v>
      </c>
      <c r="AS60" s="39">
        <v>292</v>
      </c>
      <c r="AT60" s="39">
        <v>286</v>
      </c>
      <c r="AU60" s="39">
        <v>297</v>
      </c>
      <c r="AV60" s="39"/>
      <c r="AW60" s="39"/>
      <c r="AX60" s="39"/>
      <c r="AY60" s="39"/>
      <c r="AZ60" s="3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</row>
    <row r="61" spans="1:76" s="34" customFormat="1" ht="9.6" hidden="1" customHeight="1">
      <c r="A61" s="25"/>
      <c r="B61" s="25" t="s">
        <v>11</v>
      </c>
      <c r="C61" s="25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39"/>
      <c r="AR61" s="39">
        <v>292</v>
      </c>
      <c r="AS61" s="39">
        <v>316</v>
      </c>
      <c r="AT61" s="39">
        <v>328</v>
      </c>
      <c r="AU61" s="39"/>
      <c r="AV61" s="39"/>
      <c r="AW61" s="39"/>
      <c r="AX61" s="39"/>
      <c r="AY61" s="39"/>
      <c r="AZ61" s="3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</row>
    <row r="62" spans="1:76" s="34" customFormat="1" ht="12.75" customHeight="1">
      <c r="A62" s="25"/>
      <c r="B62" s="25"/>
      <c r="C62" s="25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</row>
    <row r="63" spans="1:76" s="30" customFormat="1" ht="9.9499999999999993" customHeight="1">
      <c r="A63" s="23"/>
      <c r="B63" s="18"/>
      <c r="C63" s="18"/>
      <c r="D63" s="25"/>
      <c r="E63" s="36"/>
      <c r="F63" s="36"/>
      <c r="G63" s="11"/>
      <c r="H63" s="99" t="s">
        <v>26</v>
      </c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S63" s="35"/>
      <c r="AT63" s="35"/>
      <c r="AU63" s="35"/>
      <c r="AV63" s="35"/>
      <c r="AW63" s="35"/>
      <c r="AX63" s="35"/>
      <c r="AY63" s="35"/>
      <c r="AZ63" s="35"/>
      <c r="BA63" s="29"/>
      <c r="BB63" s="29"/>
      <c r="BC63" s="29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</row>
    <row r="64" spans="1:76" s="37" customFormat="1" ht="19.5" customHeight="1">
      <c r="A64" s="94"/>
      <c r="B64" s="104"/>
      <c r="C64" s="104"/>
      <c r="D64" s="104"/>
      <c r="E64" s="15"/>
      <c r="F64" s="16" t="s">
        <v>14</v>
      </c>
      <c r="G64" s="16" t="s">
        <v>15</v>
      </c>
      <c r="H64" s="16" t="s">
        <v>16</v>
      </c>
      <c r="I64" s="16" t="s">
        <v>17</v>
      </c>
      <c r="J64" s="13" t="s">
        <v>18</v>
      </c>
      <c r="K64" s="13" t="s">
        <v>19</v>
      </c>
      <c r="L64" s="13" t="s">
        <v>20</v>
      </c>
      <c r="M64" s="13" t="s">
        <v>22</v>
      </c>
      <c r="N64" s="13" t="s">
        <v>23</v>
      </c>
      <c r="O64" s="13" t="s">
        <v>30</v>
      </c>
      <c r="P64" s="13" t="s">
        <v>31</v>
      </c>
      <c r="Q64" s="13" t="s">
        <v>33</v>
      </c>
      <c r="R64" s="13" t="s">
        <v>34</v>
      </c>
      <c r="S64" s="47" t="s">
        <v>35</v>
      </c>
      <c r="T64" s="47" t="s">
        <v>36</v>
      </c>
      <c r="U64" s="47" t="s">
        <v>38</v>
      </c>
      <c r="V64" s="47" t="s">
        <v>53</v>
      </c>
      <c r="W64" s="47" t="s">
        <v>54</v>
      </c>
      <c r="X64" s="47" t="s">
        <v>55</v>
      </c>
      <c r="Y64" s="47" t="s">
        <v>56</v>
      </c>
      <c r="Z64" s="47" t="s">
        <v>57</v>
      </c>
      <c r="AA64" s="47" t="s">
        <v>58</v>
      </c>
      <c r="AB64" s="47" t="s">
        <v>63</v>
      </c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</row>
    <row r="65" spans="1:76" s="24" customFormat="1" ht="11.25">
      <c r="A65" s="9" t="s">
        <v>13</v>
      </c>
      <c r="B65" s="9"/>
      <c r="C65" s="9"/>
      <c r="D65" s="9"/>
      <c r="E65" s="35"/>
      <c r="F65" s="40"/>
      <c r="G65" s="35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</row>
    <row r="66" spans="1:76" s="24" customFormat="1" ht="9.6" customHeight="1">
      <c r="A66" s="40"/>
      <c r="B66" s="38" t="s">
        <v>9</v>
      </c>
      <c r="C66" s="38"/>
      <c r="D66" s="38"/>
      <c r="E66" s="39"/>
      <c r="F66" s="39">
        <v>8870</v>
      </c>
      <c r="G66" s="39">
        <v>8840</v>
      </c>
      <c r="H66" s="39">
        <v>8891</v>
      </c>
      <c r="I66" s="39">
        <v>9200</v>
      </c>
      <c r="J66" s="39">
        <v>9829</v>
      </c>
      <c r="K66" s="39">
        <v>10007</v>
      </c>
      <c r="L66" s="39">
        <v>9966</v>
      </c>
      <c r="M66" s="39">
        <f t="shared" ref="M66:Q67" si="23">M55+AK55+BI55</f>
        <v>9720</v>
      </c>
      <c r="N66" s="39">
        <f t="shared" si="23"/>
        <v>9364</v>
      </c>
      <c r="O66" s="39">
        <f t="shared" si="23"/>
        <v>9076</v>
      </c>
      <c r="P66" s="39">
        <f t="shared" si="23"/>
        <v>9312</v>
      </c>
      <c r="Q66" s="39">
        <f t="shared" si="23"/>
        <v>8918</v>
      </c>
      <c r="R66" s="39">
        <f t="shared" ref="R66:Z67" si="24">+R55+AP55+BN55</f>
        <v>9119</v>
      </c>
      <c r="S66" s="39">
        <f t="shared" si="24"/>
        <v>9634</v>
      </c>
      <c r="T66" s="39">
        <f t="shared" si="24"/>
        <v>10359</v>
      </c>
      <c r="U66" s="39">
        <f t="shared" si="24"/>
        <v>10496</v>
      </c>
      <c r="V66" s="39">
        <f t="shared" si="24"/>
        <v>10923</v>
      </c>
      <c r="W66" s="39">
        <f t="shared" si="24"/>
        <v>11220</v>
      </c>
      <c r="X66" s="39">
        <f>+X55+AV55+BT55</f>
        <v>11330</v>
      </c>
      <c r="Y66" s="39">
        <f t="shared" si="24"/>
        <v>11631</v>
      </c>
      <c r="Z66" s="39">
        <f t="shared" si="24"/>
        <v>11730</v>
      </c>
      <c r="AA66" s="39">
        <f>AA55+AY55+BW55</f>
        <v>11330</v>
      </c>
      <c r="AB66" s="39">
        <f>AB55+AZ55+BX55</f>
        <v>10680</v>
      </c>
      <c r="AS66" s="39"/>
      <c r="AT66" s="39"/>
      <c r="AU66" s="39"/>
      <c r="AV66" s="39"/>
      <c r="AW66" s="39"/>
      <c r="AX66" s="39"/>
      <c r="AY66" s="39"/>
      <c r="AZ66" s="39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</row>
    <row r="67" spans="1:76" s="24" customFormat="1" ht="9.6" customHeight="1">
      <c r="A67" s="40"/>
      <c r="B67" s="38" t="s">
        <v>10</v>
      </c>
      <c r="C67" s="38"/>
      <c r="D67" s="38"/>
      <c r="E67" s="39">
        <v>0</v>
      </c>
      <c r="F67" s="39">
        <v>25384</v>
      </c>
      <c r="G67" s="39">
        <v>25585</v>
      </c>
      <c r="H67" s="39">
        <v>26110</v>
      </c>
      <c r="I67" s="39">
        <v>26845</v>
      </c>
      <c r="J67" s="39">
        <v>27823</v>
      </c>
      <c r="K67" s="39">
        <v>27898</v>
      </c>
      <c r="L67" s="39">
        <v>27380</v>
      </c>
      <c r="M67" s="39">
        <f t="shared" si="23"/>
        <v>26380</v>
      </c>
      <c r="N67" s="39">
        <f t="shared" si="23"/>
        <v>25741</v>
      </c>
      <c r="O67" s="39">
        <f t="shared" si="23"/>
        <v>25462</v>
      </c>
      <c r="P67" s="39">
        <f t="shared" si="23"/>
        <v>26160</v>
      </c>
      <c r="Q67" s="39">
        <f t="shared" si="23"/>
        <v>26856</v>
      </c>
      <c r="R67" s="39">
        <f t="shared" si="24"/>
        <v>27945</v>
      </c>
      <c r="S67" s="39">
        <f t="shared" si="24"/>
        <v>28592</v>
      </c>
      <c r="T67" s="39">
        <f t="shared" si="24"/>
        <v>29611</v>
      </c>
      <c r="U67" s="39">
        <f t="shared" si="24"/>
        <v>30748</v>
      </c>
      <c r="V67" s="39">
        <f t="shared" si="24"/>
        <v>32955</v>
      </c>
      <c r="W67" s="39">
        <f t="shared" si="24"/>
        <v>34435</v>
      </c>
      <c r="X67" s="39">
        <f t="shared" si="24"/>
        <v>35714</v>
      </c>
      <c r="Y67" s="39">
        <f t="shared" si="24"/>
        <v>36353</v>
      </c>
      <c r="Z67" s="39">
        <f t="shared" si="24"/>
        <v>35993</v>
      </c>
      <c r="AA67" s="39">
        <f>AA56+AY56+BW56</f>
        <v>34992</v>
      </c>
      <c r="AB67" s="39">
        <f>AB56+AZ56+BX56</f>
        <v>33391</v>
      </c>
      <c r="AS67" s="39"/>
      <c r="AT67" s="39"/>
      <c r="AU67" s="39"/>
      <c r="AV67" s="39"/>
      <c r="AW67" s="39"/>
      <c r="AX67" s="39"/>
      <c r="AY67" s="39"/>
      <c r="AZ67" s="39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</row>
    <row r="68" spans="1:76" s="24" customFormat="1" ht="9.6" customHeight="1">
      <c r="A68" s="40"/>
      <c r="B68" s="38" t="s">
        <v>11</v>
      </c>
      <c r="C68" s="38"/>
      <c r="D68" s="38"/>
      <c r="E68" s="39"/>
      <c r="F68" s="39">
        <v>23419</v>
      </c>
      <c r="G68" s="39">
        <v>23873</v>
      </c>
      <c r="H68" s="39">
        <v>24333</v>
      </c>
      <c r="I68" s="39">
        <v>25088</v>
      </c>
      <c r="J68" s="39">
        <v>25875</v>
      </c>
      <c r="K68" s="39">
        <v>25863</v>
      </c>
      <c r="L68" s="39">
        <v>25282</v>
      </c>
      <c r="M68" s="39">
        <f>M57+AK57+BI57</f>
        <v>24426</v>
      </c>
      <c r="N68" s="39">
        <f>N57+AL57+BJ57</f>
        <v>23709</v>
      </c>
      <c r="O68" s="39">
        <f>O57+AM57+BK57</f>
        <v>23710</v>
      </c>
      <c r="P68" s="39">
        <f>P57+AN57+BL57</f>
        <v>24445</v>
      </c>
      <c r="Q68" s="39">
        <f t="shared" ref="Q68:V68" si="25">+Q57+AO57+BM57</f>
        <v>25312</v>
      </c>
      <c r="R68" s="39">
        <f t="shared" si="25"/>
        <v>26283</v>
      </c>
      <c r="S68" s="39">
        <f t="shared" si="25"/>
        <v>26782</v>
      </c>
      <c r="T68" s="39">
        <f t="shared" si="25"/>
        <v>27787</v>
      </c>
      <c r="U68" s="39">
        <f t="shared" si="25"/>
        <v>29098</v>
      </c>
      <c r="V68" s="39">
        <f t="shared" si="25"/>
        <v>30975</v>
      </c>
      <c r="W68" s="39">
        <f>SUM(W57,AU57,BS57)</f>
        <v>32465</v>
      </c>
      <c r="X68" s="39">
        <f>+X57+AV57+BT57</f>
        <v>33360</v>
      </c>
      <c r="Y68" s="39">
        <f>+Y57+AW57+BU57</f>
        <v>33803</v>
      </c>
      <c r="Z68" s="39">
        <f>Z57+AX57+BV57</f>
        <v>33026</v>
      </c>
      <c r="AA68" s="39">
        <f>AA57+AY57+BW57</f>
        <v>33330</v>
      </c>
      <c r="AB68" s="39"/>
      <c r="AS68" s="39"/>
      <c r="AT68" s="39"/>
      <c r="AU68" s="39"/>
      <c r="AV68" s="39"/>
      <c r="AW68" s="39"/>
      <c r="AX68" s="39"/>
      <c r="AY68" s="39"/>
      <c r="AZ68" s="39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</row>
    <row r="69" spans="1:76" s="24" customFormat="1" ht="10.5" customHeight="1">
      <c r="A69" s="40"/>
      <c r="B69" s="38"/>
      <c r="C69" s="38"/>
      <c r="D69" s="38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S69" s="39"/>
      <c r="AT69" s="39"/>
      <c r="AU69" s="39"/>
      <c r="AV69" s="39"/>
      <c r="AW69" s="39"/>
      <c r="AX69" s="39"/>
      <c r="AY69" s="39"/>
      <c r="AZ69" s="39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</row>
    <row r="70" spans="1:76" s="24" customFormat="1" ht="16.149999999999999" hidden="1" customHeight="1">
      <c r="A70" s="44" t="s">
        <v>29</v>
      </c>
      <c r="B70" s="38"/>
      <c r="C70" s="38"/>
      <c r="D70" s="38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S70" s="39"/>
      <c r="AT70" s="39"/>
      <c r="AU70" s="39"/>
      <c r="AV70" s="39"/>
      <c r="AW70" s="39"/>
      <c r="AX70" s="39"/>
      <c r="AY70" s="39"/>
      <c r="AZ70" s="39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</row>
    <row r="71" spans="1:76" s="24" customFormat="1" ht="12" customHeight="1">
      <c r="A71" s="102" t="s">
        <v>49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</row>
    <row r="72" spans="1:76" s="82" customFormat="1" ht="15" customHeight="1">
      <c r="A72" s="98" t="s">
        <v>61</v>
      </c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</row>
    <row r="73" spans="1:76" s="24" customFormat="1" ht="8.25" customHeight="1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80"/>
      <c r="AA73" s="91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39"/>
      <c r="AW73" s="39"/>
      <c r="AX73" s="39"/>
      <c r="AY73" s="39"/>
      <c r="AZ73" s="39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</row>
    <row r="74" spans="1:76" s="83" customFormat="1" ht="15.6" customHeight="1">
      <c r="A74" s="96" t="s">
        <v>7</v>
      </c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  <c r="BM74" s="96"/>
      <c r="BN74" s="96"/>
      <c r="BO74" s="96"/>
      <c r="BP74" s="96"/>
      <c r="BQ74" s="96"/>
      <c r="BR74" s="96"/>
      <c r="BS74" s="96"/>
      <c r="BT74" s="96"/>
      <c r="BU74" s="96"/>
      <c r="BV74" s="96"/>
      <c r="BW74" s="96"/>
      <c r="BX74" s="96"/>
    </row>
    <row r="75" spans="1:76" s="83" customFormat="1" ht="15.6" customHeight="1">
      <c r="A75" s="97" t="s">
        <v>62</v>
      </c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7"/>
      <c r="BS75" s="97"/>
      <c r="BT75" s="97"/>
      <c r="BU75" s="97"/>
      <c r="BV75" s="97"/>
      <c r="BW75" s="97"/>
      <c r="BX75" s="97"/>
    </row>
    <row r="76" spans="1:76" s="30" customFormat="1" ht="15" customHeight="1">
      <c r="A76" s="1"/>
      <c r="B76" s="1"/>
      <c r="C76" s="1"/>
      <c r="D76" s="1"/>
      <c r="E76" s="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2"/>
      <c r="AT76" s="2"/>
      <c r="AU76" s="2"/>
      <c r="AV76" s="2"/>
      <c r="AW76" s="2"/>
      <c r="AX76" s="2"/>
      <c r="AY76" s="2"/>
      <c r="AZ76" s="2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</row>
    <row r="77" spans="1:76" s="30" customFormat="1" ht="24" customHeight="1">
      <c r="A77" s="4" t="s">
        <v>66</v>
      </c>
      <c r="B77" s="4"/>
      <c r="C77" s="4"/>
      <c r="D77" s="4"/>
      <c r="E77" s="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2"/>
      <c r="AT77" s="2"/>
      <c r="AU77" s="2"/>
      <c r="AV77" s="2"/>
      <c r="AW77" s="2"/>
      <c r="AX77" s="2"/>
      <c r="AY77" s="2"/>
      <c r="AZ77" s="2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</row>
    <row r="78" spans="1:76" s="34" customFormat="1" ht="15" customHeight="1">
      <c r="A78" s="5" t="s">
        <v>12</v>
      </c>
      <c r="B78" s="5"/>
      <c r="C78" s="5"/>
      <c r="D78" s="5"/>
      <c r="E78" s="5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6"/>
      <c r="AT78" s="6"/>
      <c r="AU78" s="6"/>
      <c r="AV78" s="6"/>
      <c r="AW78" s="6"/>
      <c r="AX78" s="6"/>
      <c r="AY78" s="6"/>
      <c r="AZ78" s="6"/>
      <c r="BA78" s="7"/>
      <c r="BB78" s="7"/>
      <c r="BC78" s="7" t="s">
        <v>8</v>
      </c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</row>
    <row r="103" spans="1:76" s="30" customFormat="1" ht="10.5" customHeight="1">
      <c r="A103" s="25"/>
      <c r="B103" s="25"/>
      <c r="C103" s="25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45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</row>
    <row r="104" spans="1:76" s="30" customFormat="1" ht="10.15" customHeight="1">
      <c r="A104" s="25"/>
      <c r="B104" s="25"/>
      <c r="C104" s="25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45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</row>
    <row r="105" spans="1:76" ht="10.15" customHeight="1"/>
    <row r="106" spans="1:76" ht="10.15" customHeight="1"/>
    <row r="107" spans="1:76" ht="10.15" customHeight="1"/>
    <row r="110" spans="1:76" s="24" customFormat="1" ht="17.649999999999999" customHeight="1">
      <c r="A110" s="103" t="s">
        <v>51</v>
      </c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  <c r="BL110" s="103"/>
      <c r="BM110" s="103"/>
      <c r="BN110" s="103"/>
      <c r="BO110" s="103"/>
      <c r="BP110" s="103"/>
      <c r="BQ110" s="103"/>
      <c r="BR110" s="103"/>
      <c r="BS110" s="103"/>
      <c r="BT110" s="103"/>
    </row>
    <row r="111" spans="1:76" s="82" customFormat="1" ht="15" customHeight="1">
      <c r="A111" s="98" t="s">
        <v>52</v>
      </c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  <c r="AN111" s="98"/>
      <c r="AO111" s="98"/>
      <c r="AP111" s="98"/>
      <c r="AQ111" s="98"/>
      <c r="AR111" s="98"/>
      <c r="AS111" s="98"/>
      <c r="AT111" s="98"/>
      <c r="AU111" s="98"/>
      <c r="AV111" s="98"/>
      <c r="AW111" s="98"/>
      <c r="AX111" s="98"/>
      <c r="AY111" s="98"/>
      <c r="AZ111" s="98"/>
      <c r="BA111" s="98"/>
      <c r="BB111" s="98"/>
      <c r="BC111" s="98"/>
      <c r="BD111" s="98"/>
      <c r="BE111" s="98"/>
      <c r="BF111" s="98"/>
      <c r="BG111" s="98"/>
      <c r="BH111" s="98"/>
      <c r="BI111" s="98"/>
      <c r="BJ111" s="98"/>
      <c r="BK111" s="98"/>
      <c r="BL111" s="98"/>
      <c r="BM111" s="98"/>
      <c r="BN111" s="98"/>
      <c r="BO111" s="98"/>
      <c r="BP111" s="98"/>
      <c r="BQ111" s="98"/>
      <c r="BR111" s="98"/>
      <c r="BS111" s="98"/>
      <c r="BT111" s="98"/>
      <c r="BU111" s="98"/>
    </row>
    <row r="112" spans="1:76" customFormat="1" ht="15" customHeight="1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</row>
    <row r="113" spans="1:76" s="83" customFormat="1" ht="15.6" customHeight="1">
      <c r="A113" s="96" t="s">
        <v>7</v>
      </c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96"/>
      <c r="AF113" s="96"/>
      <c r="AG113" s="96"/>
      <c r="AH113" s="96"/>
      <c r="AI113" s="96"/>
      <c r="AJ113" s="96"/>
      <c r="AK113" s="96"/>
      <c r="AL113" s="96"/>
      <c r="AM113" s="96"/>
      <c r="AN113" s="96"/>
      <c r="AO113" s="96"/>
      <c r="AP113" s="96"/>
      <c r="AQ113" s="96"/>
      <c r="AR113" s="96"/>
      <c r="AS113" s="96"/>
      <c r="AT113" s="96"/>
      <c r="AU113" s="96"/>
      <c r="AV113" s="96"/>
      <c r="AW113" s="96"/>
      <c r="AX113" s="96"/>
      <c r="AY113" s="96"/>
      <c r="AZ113" s="96"/>
      <c r="BA113" s="96"/>
      <c r="BB113" s="96"/>
      <c r="BC113" s="96"/>
      <c r="BD113" s="96"/>
      <c r="BE113" s="96"/>
      <c r="BF113" s="96"/>
      <c r="BG113" s="96"/>
      <c r="BH113" s="96"/>
      <c r="BI113" s="96"/>
      <c r="BJ113" s="96"/>
      <c r="BK113" s="96"/>
      <c r="BL113" s="96"/>
      <c r="BM113" s="96"/>
      <c r="BN113" s="96"/>
      <c r="BO113" s="96"/>
      <c r="BP113" s="96"/>
      <c r="BQ113" s="96"/>
      <c r="BR113" s="96"/>
      <c r="BS113" s="96"/>
      <c r="BT113" s="96"/>
      <c r="BU113" s="96"/>
      <c r="BV113" s="96"/>
      <c r="BW113" s="96"/>
      <c r="BX113" s="96"/>
    </row>
    <row r="114" spans="1:76" s="83" customFormat="1" ht="15.6" customHeight="1">
      <c r="A114" s="97" t="s">
        <v>62</v>
      </c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7"/>
      <c r="AV114" s="97"/>
      <c r="AW114" s="97"/>
      <c r="AX114" s="97"/>
      <c r="AY114" s="97"/>
      <c r="AZ114" s="97"/>
      <c r="BA114" s="97"/>
      <c r="BB114" s="97"/>
      <c r="BC114" s="97"/>
      <c r="BD114" s="97"/>
      <c r="BE114" s="97"/>
      <c r="BF114" s="97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7"/>
      <c r="BS114" s="97"/>
      <c r="BT114" s="97"/>
      <c r="BU114" s="97"/>
      <c r="BV114" s="97"/>
      <c r="BW114" s="97"/>
      <c r="BX114" s="97"/>
    </row>
  </sheetData>
  <mergeCells count="25">
    <mergeCell ref="AF52:AZ52"/>
    <mergeCell ref="BD52:BX52"/>
    <mergeCell ref="AF40:AZ40"/>
    <mergeCell ref="A71:BX71"/>
    <mergeCell ref="A110:BT110"/>
    <mergeCell ref="A53:D53"/>
    <mergeCell ref="A52:D52"/>
    <mergeCell ref="A41:D41"/>
    <mergeCell ref="A64:D64"/>
    <mergeCell ref="A4:D4"/>
    <mergeCell ref="BD4:BP4"/>
    <mergeCell ref="BQ4:BX4"/>
    <mergeCell ref="A113:BX113"/>
    <mergeCell ref="A114:BX114"/>
    <mergeCell ref="A74:BX74"/>
    <mergeCell ref="A111:BU111"/>
    <mergeCell ref="A72:BU72"/>
    <mergeCell ref="A75:BX75"/>
    <mergeCell ref="H4:AB4"/>
    <mergeCell ref="H63:AB63"/>
    <mergeCell ref="A5:D5"/>
    <mergeCell ref="AF4:AZ4"/>
    <mergeCell ref="H40:AB40"/>
    <mergeCell ref="BK40:BX40"/>
    <mergeCell ref="H52:AB52"/>
  </mergeCells>
  <phoneticPr fontId="8" type="noConversion"/>
  <printOptions horizontalCentered="1"/>
  <pageMargins left="0.3" right="0.3" top="0.4" bottom="0.5" header="0.3" footer="0.25"/>
  <pageSetup fitToHeight="3" orientation="portrait" r:id="rId1"/>
  <headerFooter alignWithMargins="0"/>
  <rowBreaks count="1" manualBreakCount="1">
    <brk id="75" max="69" man="1"/>
  </rowBreaks>
  <ignoredErrors>
    <ignoredError sqref="BU26 W6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"/>
  <sheetViews>
    <sheetView workbookViewId="0">
      <selection activeCell="G9" sqref="G9"/>
    </sheetView>
  </sheetViews>
  <sheetFormatPr defaultRowHeight="12.75"/>
  <cols>
    <col min="2" max="2" width="16" customWidth="1"/>
    <col min="3" max="7" width="10.85546875" customWidth="1"/>
  </cols>
  <sheetData>
    <row r="1" spans="2:7">
      <c r="B1" s="76"/>
    </row>
    <row r="3" spans="2:7">
      <c r="C3" s="92" t="s">
        <v>46</v>
      </c>
      <c r="D3" s="92" t="s">
        <v>47</v>
      </c>
      <c r="E3" s="92" t="s">
        <v>48</v>
      </c>
      <c r="F3" s="92" t="s">
        <v>60</v>
      </c>
      <c r="G3" s="93" t="s">
        <v>64</v>
      </c>
    </row>
    <row r="4" spans="2:7">
      <c r="B4" s="72" t="s">
        <v>42</v>
      </c>
      <c r="C4">
        <v>30034</v>
      </c>
      <c r="D4">
        <v>30671</v>
      </c>
      <c r="E4">
        <v>30406</v>
      </c>
      <c r="F4">
        <v>29621</v>
      </c>
      <c r="G4">
        <v>28294</v>
      </c>
    </row>
    <row r="5" spans="2:7">
      <c r="B5" s="72" t="s">
        <v>43</v>
      </c>
      <c r="C5">
        <v>5096</v>
      </c>
      <c r="D5">
        <v>5096</v>
      </c>
      <c r="E5">
        <v>4991</v>
      </c>
      <c r="F5">
        <v>4774</v>
      </c>
      <c r="G5">
        <v>4498</v>
      </c>
    </row>
    <row r="6" spans="2:7">
      <c r="B6" s="72" t="s">
        <v>44</v>
      </c>
      <c r="C6">
        <v>584</v>
      </c>
      <c r="D6">
        <v>586</v>
      </c>
      <c r="E6">
        <v>596</v>
      </c>
      <c r="F6">
        <v>597</v>
      </c>
      <c r="G6">
        <v>599</v>
      </c>
    </row>
    <row r="7" spans="2:7">
      <c r="B7" s="7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Enrollment C&amp;L Table and Graph</vt:lpstr>
      <vt:lpstr>Data for Graph</vt:lpstr>
      <vt:lpstr>'Enrollment C&amp;L Table and Graph'!Print_Area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Degraff, Amanda [I RES]</dc:creator>
  <cp:lastModifiedBy>Dobbe, Nadine K [I RES]</cp:lastModifiedBy>
  <cp:lastPrinted>2019-10-10T17:47:52Z</cp:lastPrinted>
  <dcterms:created xsi:type="dcterms:W3CDTF">1999-09-29T15:28:10Z</dcterms:created>
  <dcterms:modified xsi:type="dcterms:W3CDTF">2019-10-10T17:48:00Z</dcterms:modified>
</cp:coreProperties>
</file>